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285"/>
  </bookViews>
  <sheets>
    <sheet name="Hoja1" sheetId="1" r:id="rId1"/>
  </sheets>
  <definedNames>
    <definedName name="_xlnm.Print_Titles" localSheetId="0">Hoja1!$1:$6</definedName>
  </definedNames>
  <calcPr calcId="144525" concurrentCalc="0"/>
</workbook>
</file>

<file path=xl/calcChain.xml><?xml version="1.0" encoding="utf-8"?>
<calcChain xmlns="http://schemas.openxmlformats.org/spreadsheetml/2006/main">
  <c r="Q101" i="1" l="1"/>
  <c r="P101" i="1"/>
  <c r="O101" i="1"/>
  <c r="N101" i="1"/>
  <c r="L101" i="1"/>
  <c r="K101" i="1"/>
  <c r="J101" i="1"/>
  <c r="Q100" i="1"/>
  <c r="P100" i="1"/>
  <c r="O100" i="1"/>
  <c r="N100" i="1"/>
  <c r="L100" i="1"/>
  <c r="K100" i="1"/>
  <c r="J100" i="1"/>
  <c r="Q99" i="1"/>
  <c r="P99" i="1"/>
  <c r="O99" i="1"/>
  <c r="N99" i="1"/>
  <c r="L99" i="1"/>
  <c r="K99" i="1"/>
  <c r="J99" i="1"/>
  <c r="Q98" i="1"/>
  <c r="P98" i="1"/>
  <c r="O98" i="1"/>
  <c r="N98" i="1"/>
  <c r="E98" i="1"/>
  <c r="L98" i="1"/>
  <c r="J98" i="1"/>
  <c r="K98" i="1"/>
  <c r="M97" i="1"/>
  <c r="I97" i="1"/>
  <c r="N97" i="1"/>
  <c r="H97" i="1"/>
  <c r="F97" i="1"/>
  <c r="E97" i="1"/>
  <c r="L97" i="1"/>
  <c r="C97" i="1"/>
  <c r="Q95" i="1"/>
  <c r="P95" i="1"/>
  <c r="O95" i="1"/>
  <c r="N95" i="1"/>
  <c r="J95" i="1"/>
  <c r="E95" i="1"/>
  <c r="L95" i="1"/>
  <c r="Q94" i="1"/>
  <c r="O94" i="1"/>
  <c r="N94" i="1"/>
  <c r="J94" i="1"/>
  <c r="E94" i="1"/>
  <c r="L94" i="1"/>
  <c r="Q93" i="1"/>
  <c r="O93" i="1"/>
  <c r="N93" i="1"/>
  <c r="J93" i="1"/>
  <c r="E93" i="1"/>
  <c r="L93" i="1"/>
  <c r="Q92" i="1"/>
  <c r="O92" i="1"/>
  <c r="N92" i="1"/>
  <c r="J92" i="1"/>
  <c r="E92" i="1"/>
  <c r="E88" i="1"/>
  <c r="E89" i="1"/>
  <c r="E90" i="1"/>
  <c r="E87" i="1"/>
  <c r="Q91" i="1"/>
  <c r="O91" i="1"/>
  <c r="N91" i="1"/>
  <c r="L91" i="1"/>
  <c r="K91" i="1"/>
  <c r="J91" i="1"/>
  <c r="Q90" i="1"/>
  <c r="P90" i="1"/>
  <c r="O90" i="1"/>
  <c r="N90" i="1"/>
  <c r="L90" i="1"/>
  <c r="J90" i="1"/>
  <c r="K90" i="1"/>
  <c r="Q89" i="1"/>
  <c r="O89" i="1"/>
  <c r="N89" i="1"/>
  <c r="L89" i="1"/>
  <c r="J89" i="1"/>
  <c r="K89" i="1"/>
  <c r="Q88" i="1"/>
  <c r="O88" i="1"/>
  <c r="N88" i="1"/>
  <c r="L88" i="1"/>
  <c r="J88" i="1"/>
  <c r="K88" i="1"/>
  <c r="M87" i="1"/>
  <c r="I87" i="1"/>
  <c r="N87" i="1"/>
  <c r="H87" i="1"/>
  <c r="F87" i="1"/>
  <c r="J87" i="1"/>
  <c r="D87" i="1"/>
  <c r="C87" i="1"/>
  <c r="Q85" i="1"/>
  <c r="P85" i="1"/>
  <c r="O85" i="1"/>
  <c r="N85" i="1"/>
  <c r="E85" i="1"/>
  <c r="L85" i="1"/>
  <c r="K85" i="1"/>
  <c r="J85" i="1"/>
  <c r="Q84" i="1"/>
  <c r="P84" i="1"/>
  <c r="O84" i="1"/>
  <c r="N84" i="1"/>
  <c r="E84" i="1"/>
  <c r="L84" i="1"/>
  <c r="K84" i="1"/>
  <c r="J84" i="1"/>
  <c r="Q83" i="1"/>
  <c r="P83" i="1"/>
  <c r="O83" i="1"/>
  <c r="N83" i="1"/>
  <c r="E83" i="1"/>
  <c r="L83" i="1"/>
  <c r="K83" i="1"/>
  <c r="J83" i="1"/>
  <c r="Q82" i="1"/>
  <c r="P82" i="1"/>
  <c r="O82" i="1"/>
  <c r="N82" i="1"/>
  <c r="E82" i="1"/>
  <c r="L82" i="1"/>
  <c r="K82" i="1"/>
  <c r="J82" i="1"/>
  <c r="Q81" i="1"/>
  <c r="P81" i="1"/>
  <c r="O81" i="1"/>
  <c r="N81" i="1"/>
  <c r="E81" i="1"/>
  <c r="L81" i="1"/>
  <c r="K81" i="1"/>
  <c r="J81" i="1"/>
  <c r="Q80" i="1"/>
  <c r="P80" i="1"/>
  <c r="O80" i="1"/>
  <c r="J80" i="1"/>
  <c r="E80" i="1"/>
  <c r="L80" i="1"/>
  <c r="Q79" i="1"/>
  <c r="O79" i="1"/>
  <c r="E79" i="1"/>
  <c r="L79" i="1"/>
  <c r="J79" i="1"/>
  <c r="K79" i="1"/>
  <c r="Q78" i="1"/>
  <c r="O78" i="1"/>
  <c r="E78" i="1"/>
  <c r="K78" i="1"/>
  <c r="J78" i="1"/>
  <c r="L78" i="1"/>
  <c r="Q77" i="1"/>
  <c r="P77" i="1"/>
  <c r="O77" i="1"/>
  <c r="N77" i="1"/>
  <c r="E77" i="1"/>
  <c r="K77" i="1"/>
  <c r="J77" i="1"/>
  <c r="L77" i="1"/>
  <c r="Q76" i="1"/>
  <c r="P76" i="1"/>
  <c r="O76" i="1"/>
  <c r="N76" i="1"/>
  <c r="E76" i="1"/>
  <c r="K76" i="1"/>
  <c r="J76" i="1"/>
  <c r="L76" i="1"/>
  <c r="Q75" i="1"/>
  <c r="P75" i="1"/>
  <c r="O75" i="1"/>
  <c r="N75" i="1"/>
  <c r="E75" i="1"/>
  <c r="K75" i="1"/>
  <c r="J75" i="1"/>
  <c r="L75" i="1"/>
  <c r="Q74" i="1"/>
  <c r="P74" i="1"/>
  <c r="O74" i="1"/>
  <c r="N74" i="1"/>
  <c r="E74" i="1"/>
  <c r="K74" i="1"/>
  <c r="J74" i="1"/>
  <c r="L74" i="1"/>
  <c r="Q73" i="1"/>
  <c r="P73" i="1"/>
  <c r="O73" i="1"/>
  <c r="N73" i="1"/>
  <c r="E73" i="1"/>
  <c r="K73" i="1"/>
  <c r="J73" i="1"/>
  <c r="L73" i="1"/>
  <c r="Q72" i="1"/>
  <c r="P72" i="1"/>
  <c r="O72" i="1"/>
  <c r="E72" i="1"/>
  <c r="L72" i="1"/>
  <c r="K72" i="1"/>
  <c r="J72" i="1"/>
  <c r="Q71" i="1"/>
  <c r="P71" i="1"/>
  <c r="O71" i="1"/>
  <c r="N71" i="1"/>
  <c r="E71" i="1"/>
  <c r="L71" i="1"/>
  <c r="K71" i="1"/>
  <c r="J71" i="1"/>
  <c r="Q70" i="1"/>
  <c r="P70" i="1"/>
  <c r="O70" i="1"/>
  <c r="N70" i="1"/>
  <c r="E70" i="1"/>
  <c r="L70" i="1"/>
  <c r="K70" i="1"/>
  <c r="J70" i="1"/>
  <c r="Q69" i="1"/>
  <c r="P69" i="1"/>
  <c r="O69" i="1"/>
  <c r="N69" i="1"/>
  <c r="E69" i="1"/>
  <c r="L69" i="1"/>
  <c r="K69" i="1"/>
  <c r="J69" i="1"/>
  <c r="Q68" i="1"/>
  <c r="P68" i="1"/>
  <c r="O68" i="1"/>
  <c r="N68" i="1"/>
  <c r="E68" i="1"/>
  <c r="L68" i="1"/>
  <c r="K68" i="1"/>
  <c r="J68" i="1"/>
  <c r="Q67" i="1"/>
  <c r="P67" i="1"/>
  <c r="O67" i="1"/>
  <c r="N67" i="1"/>
  <c r="E67" i="1"/>
  <c r="L67" i="1"/>
  <c r="K67" i="1"/>
  <c r="J67" i="1"/>
  <c r="Q66" i="1"/>
  <c r="P66" i="1"/>
  <c r="O66" i="1"/>
  <c r="N66" i="1"/>
  <c r="E66" i="1"/>
  <c r="L66" i="1"/>
  <c r="K66" i="1"/>
  <c r="J66" i="1"/>
  <c r="Q65" i="1"/>
  <c r="P65" i="1"/>
  <c r="O65" i="1"/>
  <c r="N65" i="1"/>
  <c r="E65" i="1"/>
  <c r="L65" i="1"/>
  <c r="K65" i="1"/>
  <c r="J65" i="1"/>
  <c r="Q64" i="1"/>
  <c r="P64" i="1"/>
  <c r="O64" i="1"/>
  <c r="N64" i="1"/>
  <c r="E64" i="1"/>
  <c r="L64" i="1"/>
  <c r="K64" i="1"/>
  <c r="J64" i="1"/>
  <c r="Q63" i="1"/>
  <c r="P63" i="1"/>
  <c r="O63" i="1"/>
  <c r="N63" i="1"/>
  <c r="E63" i="1"/>
  <c r="L63" i="1"/>
  <c r="K63" i="1"/>
  <c r="J63" i="1"/>
  <c r="Q62" i="1"/>
  <c r="P62" i="1"/>
  <c r="O62" i="1"/>
  <c r="N62" i="1"/>
  <c r="E62" i="1"/>
  <c r="L62" i="1"/>
  <c r="K62" i="1"/>
  <c r="J62" i="1"/>
  <c r="Q61" i="1"/>
  <c r="P61" i="1"/>
  <c r="O61" i="1"/>
  <c r="N61" i="1"/>
  <c r="E61" i="1"/>
  <c r="L61" i="1"/>
  <c r="K61" i="1"/>
  <c r="J61" i="1"/>
  <c r="Q60" i="1"/>
  <c r="P60" i="1"/>
  <c r="O60" i="1"/>
  <c r="N60" i="1"/>
  <c r="E60" i="1"/>
  <c r="L60" i="1"/>
  <c r="K60" i="1"/>
  <c r="J60" i="1"/>
  <c r="Q59" i="1"/>
  <c r="P59" i="1"/>
  <c r="O59" i="1"/>
  <c r="N59" i="1"/>
  <c r="E59" i="1"/>
  <c r="L59" i="1"/>
  <c r="K59" i="1"/>
  <c r="J59" i="1"/>
  <c r="Q58" i="1"/>
  <c r="P58" i="1"/>
  <c r="O58" i="1"/>
  <c r="N58" i="1"/>
  <c r="E58" i="1"/>
  <c r="L58" i="1"/>
  <c r="K58" i="1"/>
  <c r="J58" i="1"/>
  <c r="P57" i="1"/>
  <c r="O57" i="1"/>
  <c r="N57" i="1"/>
  <c r="J57" i="1"/>
  <c r="E57" i="1"/>
  <c r="L57" i="1"/>
  <c r="O56" i="1"/>
  <c r="N56" i="1"/>
  <c r="J56" i="1"/>
  <c r="E56" i="1"/>
  <c r="Q56" i="1"/>
  <c r="O55" i="1"/>
  <c r="N55" i="1"/>
  <c r="J55" i="1"/>
  <c r="E55" i="1"/>
  <c r="E54" i="1"/>
  <c r="M54" i="1"/>
  <c r="I54" i="1"/>
  <c r="F54" i="1"/>
  <c r="O54" i="1"/>
  <c r="H54" i="1"/>
  <c r="J54" i="1"/>
  <c r="D54" i="1"/>
  <c r="C54" i="1"/>
  <c r="Q52" i="1"/>
  <c r="O52" i="1"/>
  <c r="N52" i="1"/>
  <c r="J52" i="1"/>
  <c r="E52" i="1"/>
  <c r="L52" i="1"/>
  <c r="Q51" i="1"/>
  <c r="O51" i="1"/>
  <c r="N51" i="1"/>
  <c r="E51" i="1"/>
  <c r="L51" i="1"/>
  <c r="J51" i="1"/>
  <c r="K51" i="1"/>
  <c r="Q50" i="1"/>
  <c r="O50" i="1"/>
  <c r="N50" i="1"/>
  <c r="E50" i="1"/>
  <c r="K50" i="1"/>
  <c r="J50" i="1"/>
  <c r="L50" i="1"/>
  <c r="Q49" i="1"/>
  <c r="O49" i="1"/>
  <c r="N49" i="1"/>
  <c r="E49" i="1"/>
  <c r="L49" i="1"/>
  <c r="K49" i="1"/>
  <c r="J49" i="1"/>
  <c r="Q48" i="1"/>
  <c r="O48" i="1"/>
  <c r="N48" i="1"/>
  <c r="J48" i="1"/>
  <c r="E48" i="1"/>
  <c r="L48" i="1"/>
  <c r="Q47" i="1"/>
  <c r="O47" i="1"/>
  <c r="N47" i="1"/>
  <c r="E47" i="1"/>
  <c r="L47" i="1"/>
  <c r="J47" i="1"/>
  <c r="K47" i="1"/>
  <c r="Q46" i="1"/>
  <c r="O46" i="1"/>
  <c r="N46" i="1"/>
  <c r="E46" i="1"/>
  <c r="K46" i="1"/>
  <c r="J46" i="1"/>
  <c r="L46" i="1"/>
  <c r="Q45" i="1"/>
  <c r="O45" i="1"/>
  <c r="N45" i="1"/>
  <c r="E45" i="1"/>
  <c r="L45" i="1"/>
  <c r="K45" i="1"/>
  <c r="J45" i="1"/>
  <c r="Q44" i="1"/>
  <c r="O44" i="1"/>
  <c r="N44" i="1"/>
  <c r="E44" i="1"/>
  <c r="L44" i="1"/>
  <c r="K44" i="1"/>
  <c r="J44" i="1"/>
  <c r="Q43" i="1"/>
  <c r="P43" i="1"/>
  <c r="O43" i="1"/>
  <c r="N43" i="1"/>
  <c r="E43" i="1"/>
  <c r="L43" i="1"/>
  <c r="K43" i="1"/>
  <c r="J43" i="1"/>
  <c r="E42" i="1"/>
  <c r="Q42" i="1"/>
  <c r="P42" i="1"/>
  <c r="O42" i="1"/>
  <c r="N42" i="1"/>
  <c r="L42" i="1"/>
  <c r="K42" i="1"/>
  <c r="J42" i="1"/>
  <c r="O41" i="1"/>
  <c r="N41" i="1"/>
  <c r="J41" i="1"/>
  <c r="E41" i="1"/>
  <c r="L41" i="1"/>
  <c r="P40" i="1"/>
  <c r="O40" i="1"/>
  <c r="N40" i="1"/>
  <c r="J40" i="1"/>
  <c r="E40" i="1"/>
  <c r="Q40" i="1"/>
  <c r="O39" i="1"/>
  <c r="N39" i="1"/>
  <c r="J39" i="1"/>
  <c r="E39" i="1"/>
  <c r="Q39" i="1"/>
  <c r="O38" i="1"/>
  <c r="N38" i="1"/>
  <c r="J38" i="1"/>
  <c r="E38" i="1"/>
  <c r="Q38" i="1"/>
  <c r="O37" i="1"/>
  <c r="N37" i="1"/>
  <c r="J37" i="1"/>
  <c r="E37" i="1"/>
  <c r="Q37" i="1"/>
  <c r="P36" i="1"/>
  <c r="O36" i="1"/>
  <c r="N36" i="1"/>
  <c r="J36" i="1"/>
  <c r="E36" i="1"/>
  <c r="Q36" i="1"/>
  <c r="O35" i="1"/>
  <c r="N35" i="1"/>
  <c r="J35" i="1"/>
  <c r="E35" i="1"/>
  <c r="Q35" i="1"/>
  <c r="N34" i="1"/>
  <c r="E34" i="1"/>
  <c r="L34" i="1"/>
  <c r="J34" i="1"/>
  <c r="Q34" i="1"/>
  <c r="N33" i="1"/>
  <c r="J33" i="1"/>
  <c r="E33" i="1"/>
  <c r="L33" i="1"/>
  <c r="P32" i="1"/>
  <c r="O32" i="1"/>
  <c r="N32" i="1"/>
  <c r="J32" i="1"/>
  <c r="E32" i="1"/>
  <c r="Q32" i="1"/>
  <c r="O31" i="1"/>
  <c r="N31" i="1"/>
  <c r="J31" i="1"/>
  <c r="E31" i="1"/>
  <c r="Q31" i="1"/>
  <c r="O30" i="1"/>
  <c r="N30" i="1"/>
  <c r="J30" i="1"/>
  <c r="E30" i="1"/>
  <c r="Q30" i="1"/>
  <c r="O29" i="1"/>
  <c r="N29" i="1"/>
  <c r="J29" i="1"/>
  <c r="E29" i="1"/>
  <c r="Q29" i="1"/>
  <c r="O28" i="1"/>
  <c r="N28" i="1"/>
  <c r="J28" i="1"/>
  <c r="E28" i="1"/>
  <c r="Q28" i="1"/>
  <c r="O27" i="1"/>
  <c r="N27" i="1"/>
  <c r="J27" i="1"/>
  <c r="E27" i="1"/>
  <c r="E21" i="1"/>
  <c r="E22" i="1"/>
  <c r="E23" i="1"/>
  <c r="E24" i="1"/>
  <c r="E25" i="1"/>
  <c r="E26" i="1"/>
  <c r="E20" i="1"/>
  <c r="O26" i="1"/>
  <c r="N26" i="1"/>
  <c r="L26" i="1"/>
  <c r="J26" i="1"/>
  <c r="Q26" i="1"/>
  <c r="Q25" i="1"/>
  <c r="O25" i="1"/>
  <c r="N25" i="1"/>
  <c r="L25" i="1"/>
  <c r="J25" i="1"/>
  <c r="K25" i="1"/>
  <c r="Q24" i="1"/>
  <c r="O24" i="1"/>
  <c r="N24" i="1"/>
  <c r="L24" i="1"/>
  <c r="J24" i="1"/>
  <c r="K24" i="1"/>
  <c r="Q23" i="1"/>
  <c r="O23" i="1"/>
  <c r="N23" i="1"/>
  <c r="L23" i="1"/>
  <c r="J23" i="1"/>
  <c r="K23" i="1"/>
  <c r="Q22" i="1"/>
  <c r="O22" i="1"/>
  <c r="N22" i="1"/>
  <c r="L22" i="1"/>
  <c r="J22" i="1"/>
  <c r="K22" i="1"/>
  <c r="Q21" i="1"/>
  <c r="O21" i="1"/>
  <c r="N21" i="1"/>
  <c r="L21" i="1"/>
  <c r="J21" i="1"/>
  <c r="P21" i="1"/>
  <c r="M20" i="1"/>
  <c r="I20" i="1"/>
  <c r="N20" i="1"/>
  <c r="H20" i="1"/>
  <c r="F20" i="1"/>
  <c r="J20" i="1"/>
  <c r="D20" i="1"/>
  <c r="C20" i="1"/>
  <c r="E18" i="1"/>
  <c r="Q18" i="1"/>
  <c r="P18" i="1"/>
  <c r="O18" i="1"/>
  <c r="N18" i="1"/>
  <c r="L18" i="1"/>
  <c r="K18" i="1"/>
  <c r="J18" i="1"/>
  <c r="E17" i="1"/>
  <c r="Q17" i="1"/>
  <c r="P17" i="1"/>
  <c r="O17" i="1"/>
  <c r="N17" i="1"/>
  <c r="L17" i="1"/>
  <c r="K17" i="1"/>
  <c r="J17" i="1"/>
  <c r="E16" i="1"/>
  <c r="Q16" i="1"/>
  <c r="P16" i="1"/>
  <c r="O16" i="1"/>
  <c r="N16" i="1"/>
  <c r="L16" i="1"/>
  <c r="K16" i="1"/>
  <c r="J16" i="1"/>
  <c r="E15" i="1"/>
  <c r="Q15" i="1"/>
  <c r="P15" i="1"/>
  <c r="O15" i="1"/>
  <c r="N15" i="1"/>
  <c r="L15" i="1"/>
  <c r="K15" i="1"/>
  <c r="J15" i="1"/>
  <c r="E14" i="1"/>
  <c r="Q14" i="1"/>
  <c r="P14" i="1"/>
  <c r="O14" i="1"/>
  <c r="N14" i="1"/>
  <c r="L14" i="1"/>
  <c r="K14" i="1"/>
  <c r="J14" i="1"/>
  <c r="E13" i="1"/>
  <c r="Q13" i="1"/>
  <c r="P13" i="1"/>
  <c r="O13" i="1"/>
  <c r="N13" i="1"/>
  <c r="L13" i="1"/>
  <c r="K13" i="1"/>
  <c r="J13" i="1"/>
  <c r="E12" i="1"/>
  <c r="Q12" i="1"/>
  <c r="P12" i="1"/>
  <c r="O12" i="1"/>
  <c r="N12" i="1"/>
  <c r="L12" i="1"/>
  <c r="K12" i="1"/>
  <c r="J12" i="1"/>
  <c r="E11" i="1"/>
  <c r="Q11" i="1"/>
  <c r="P11" i="1"/>
  <c r="O11" i="1"/>
  <c r="N11" i="1"/>
  <c r="L11" i="1"/>
  <c r="K11" i="1"/>
  <c r="J11" i="1"/>
  <c r="E10" i="1"/>
  <c r="Q10" i="1"/>
  <c r="P10" i="1"/>
  <c r="O10" i="1"/>
  <c r="N10" i="1"/>
  <c r="L10" i="1"/>
  <c r="K10" i="1"/>
  <c r="J10" i="1"/>
  <c r="O9" i="1"/>
  <c r="J9" i="1"/>
  <c r="E9" i="1"/>
  <c r="P9" i="1"/>
  <c r="I8" i="1"/>
  <c r="M8" i="1"/>
  <c r="N8" i="1"/>
  <c r="F8" i="1"/>
  <c r="J8" i="1"/>
  <c r="E8" i="1"/>
  <c r="Q8" i="1"/>
  <c r="H8" i="1"/>
  <c r="P8" i="1"/>
  <c r="O8" i="1"/>
  <c r="K8" i="1"/>
  <c r="D8" i="1"/>
  <c r="C8" i="1"/>
  <c r="C7" i="1"/>
  <c r="O7" i="1"/>
  <c r="N7" i="1"/>
  <c r="J7" i="1"/>
  <c r="L54" i="1"/>
  <c r="P54" i="1"/>
  <c r="K54" i="1"/>
  <c r="L20" i="1"/>
  <c r="K20" i="1"/>
  <c r="L87" i="1"/>
  <c r="K87" i="1"/>
  <c r="P20" i="1"/>
  <c r="E7" i="1"/>
  <c r="L8" i="1"/>
  <c r="K9" i="1"/>
  <c r="Q9" i="1"/>
  <c r="O20" i="1"/>
  <c r="K27" i="1"/>
  <c r="P27" i="1"/>
  <c r="K28" i="1"/>
  <c r="P28" i="1"/>
  <c r="K29" i="1"/>
  <c r="P29" i="1"/>
  <c r="K30" i="1"/>
  <c r="P30" i="1"/>
  <c r="K31" i="1"/>
  <c r="P31" i="1"/>
  <c r="K32" i="1"/>
  <c r="K33" i="1"/>
  <c r="P34" i="1"/>
  <c r="K35" i="1"/>
  <c r="P35" i="1"/>
  <c r="K36" i="1"/>
  <c r="K37" i="1"/>
  <c r="P37" i="1"/>
  <c r="K38" i="1"/>
  <c r="P38" i="1"/>
  <c r="K39" i="1"/>
  <c r="P39" i="1"/>
  <c r="K40" i="1"/>
  <c r="K41" i="1"/>
  <c r="Q41" i="1"/>
  <c r="K48" i="1"/>
  <c r="K52" i="1"/>
  <c r="K55" i="1"/>
  <c r="P55" i="1"/>
  <c r="K56" i="1"/>
  <c r="P56" i="1"/>
  <c r="K57" i="1"/>
  <c r="P79" i="1"/>
  <c r="K80" i="1"/>
  <c r="O87" i="1"/>
  <c r="P91" i="1"/>
  <c r="K92" i="1"/>
  <c r="P92" i="1"/>
  <c r="K93" i="1"/>
  <c r="P93" i="1"/>
  <c r="K94" i="1"/>
  <c r="P94" i="1"/>
  <c r="K95" i="1"/>
  <c r="K97" i="1"/>
  <c r="O97" i="1"/>
  <c r="L9" i="1"/>
  <c r="K21" i="1"/>
  <c r="P22" i="1"/>
  <c r="P23" i="1"/>
  <c r="P24" i="1"/>
  <c r="P25" i="1"/>
  <c r="K26" i="1"/>
  <c r="L27" i="1"/>
  <c r="Q27" i="1"/>
  <c r="L28" i="1"/>
  <c r="L29" i="1"/>
  <c r="L30" i="1"/>
  <c r="L31" i="1"/>
  <c r="L32" i="1"/>
  <c r="K34" i="1"/>
  <c r="L35" i="1"/>
  <c r="L36" i="1"/>
  <c r="L37" i="1"/>
  <c r="L38" i="1"/>
  <c r="L39" i="1"/>
  <c r="L40" i="1"/>
  <c r="Q54" i="1"/>
  <c r="L55" i="1"/>
  <c r="Q55" i="1"/>
  <c r="L56" i="1"/>
  <c r="P78" i="1"/>
  <c r="P87" i="1"/>
  <c r="P88" i="1"/>
  <c r="P89" i="1"/>
  <c r="L92" i="1"/>
  <c r="P97" i="1"/>
  <c r="Q20" i="1"/>
  <c r="Q87" i="1"/>
  <c r="Q97" i="1"/>
  <c r="P44" i="1"/>
  <c r="J97" i="1"/>
  <c r="Q7" i="1"/>
  <c r="L7" i="1"/>
  <c r="P7" i="1"/>
  <c r="K7" i="1"/>
</calcChain>
</file>

<file path=xl/sharedStrings.xml><?xml version="1.0" encoding="utf-8"?>
<sst xmlns="http://schemas.openxmlformats.org/spreadsheetml/2006/main" count="180" uniqueCount="179">
  <si>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</si>
  <si>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</si>
  <si>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</si>
  <si>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 DE AGOSTO DE 2017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</si>
  <si>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</si>
  <si>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</si>
  <si>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</si>
  <si>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</si>
  <si>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</si>
  <si>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</si>
  <si>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</si>
  <si>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</si>
  <si>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</si>
  <si>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</si>
  <si>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</si>
  <si>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</si>
  <si>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</si>
  <si>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</si>
  <si>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</si>
  <si>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</si>
  <si>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</si>
  <si>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</si>
  <si>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</si>
  <si>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</si>
  <si>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</si>
  <si>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</si>
  <si>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</si>
  <si>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</si>
  <si>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</si>
  <si>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</si>
  <si>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</si>
  <si>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</si>
  <si>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</si>
  <si>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</si>
  <si>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</si>
  <si>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</si>
  <si>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</si>
  <si>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</si>
  <si>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</si>
  <si>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</si>
  <si>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</si>
  <si>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</si>
  <si>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</si>
  <si>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</si>
  <si>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</si>
  <si>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</si>
  <si>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</si>
  <si>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</si>
  <si>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</si>
  <si>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</si>
  <si>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</si>
  <si>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</si>
  <si>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</si>
  <si>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</si>
  <si>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</si>
  <si>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</si>
  <si>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</si>
  <si>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</si>
  <si>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</si>
  <si>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</si>
  <si>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</si>
  <si>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</si>
  <si>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</si>
  <si>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</si>
  <si>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</si>
  <si>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</si>
  <si>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</si>
  <si>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</si>
  <si>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</si>
  <si>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</si>
  <si>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</si>
  <si>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</si>
  <si>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</si>
  <si>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</si>
  <si>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</si>
  <si>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</si>
  <si>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</si>
  <si>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</si>
  <si>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</si>
  <si>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</si>
  <si>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</si>
  <si>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</si>
  <si>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SERVICIOS MEDICOS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</si>
  <si>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</si>
  <si>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</si>
  <si>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</si>
  <si>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</si>
  <si>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</si>
  <si>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</si>
  <si>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</si>
  <si>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</si>
  <si>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</si>
  <si>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</si>
  <si>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</si>
  <si>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</si>
  <si>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</si>
  <si>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</si>
  <si>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BASICOS CRÉDITOS RECONOCIDOS</t>
  </si>
  <si>
    <t>TRANSPORTE DE PERSONAS CRÉDITOS RECONOCIDOS</t>
  </si>
  <si>
    <t>SERVICIOS COMERCIALES CRÉDITOS RECONOCIDOS</t>
  </si>
  <si>
    <t>MANTENIMIENTO Y REPARACIÓN CRÉDITOS RECONOCIDOS</t>
  </si>
  <si>
    <t>MATERIALES Y SUMINISTROS</t>
  </si>
  <si>
    <t>201</t>
  </si>
  <si>
    <t>ALIMENTOS PARA CONSUMO HUMANO</t>
  </si>
  <si>
    <t>203</t>
  </si>
  <si>
    <t>BEBIDAS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</si>
  <si>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</si>
  <si>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</si>
  <si>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</si>
  <si>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</si>
  <si>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</si>
  <si>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</si>
  <si>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</si>
  <si>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</si>
  <si>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</si>
  <si>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</si>
  <si>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</si>
  <si>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</si>
  <si>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</si>
  <si>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</si>
  <si>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</si>
  <si>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</si>
  <si>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</si>
  <si>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</si>
  <si>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</si>
  <si>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</si>
  <si>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</si>
  <si>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</si>
  <si>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</si>
  <si>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</si>
  <si>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</si>
  <si>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</si>
  <si>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</si>
  <si>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</si>
  <si>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</si>
  <si>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</si>
  <si>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</si>
  <si>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</si>
  <si>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</si>
  <si>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</si>
  <si>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</si>
  <si>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</si>
  <si>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</si>
  <si>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</si>
  <si>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</si>
  <si>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</si>
  <si>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</si>
  <si>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</si>
  <si>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</si>
  <si>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</si>
  <si>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</si>
  <si>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</si>
  <si>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</si>
  <si>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</si>
  <si>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PRODUCTOS DE PAPEL  CRÉDITOS RECONOCIDOS</t>
  </si>
  <si>
    <t>PRODUCTOS VARIOS 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</si>
  <si>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</si>
  <si>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</si>
  <si>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</si>
  <si>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</si>
  <si>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</si>
  <si>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</si>
  <si>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</si>
  <si>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</si>
  <si>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</si>
  <si>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</si>
  <si>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</si>
  <si>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380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</si>
  <si>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</si>
  <si>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</si>
  <si>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</si>
  <si>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</si>
  <si>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</si>
  <si>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</si>
  <si>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</si>
  <si>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</si>
  <si>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</si>
  <si>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</si>
  <si>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(13)                     % EJEC. (COMP. ACUM.  VS ASIG.) 
(7/4)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</si>
</sst>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1"/>
      <color indexed="8"/>
      <name val="Calibri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10" fontId="3" fillId="0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/>
    <xf numFmtId="3" fontId="4" fillId="0" borderId="0" xfId="0" applyNumberFormat="1" applyFont="1" applyFill="1" applyBorder="1" applyAlignment="1" applyProtection="1">
      <protection locked="0"/>
    </xf>
    <xf numFmtId="10" fontId="6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 applyProtection="1">
      <protection locked="0"/>
    </xf>
    <xf numFmtId="4" fontId="0" fillId="0" borderId="0" xfId="0" applyNumberFormat="1"/>
    <xf numFmtId="3" fontId="6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9" fillId="0" borderId="0" xfId="0" applyFont="1"/>
    <xf numFmtId="0" fontId="9" fillId="0" borderId="0" xfId="0" applyFont="1" applyBorder="1"/>
    <xf numFmtId="0" fontId="4" fillId="0" borderId="0" xfId="0" applyFont="1" applyFill="1" applyBorder="1" applyAlignment="1" applyProtection="1">
      <protection locked="0"/>
    </xf>
    <xf numFmtId="3" fontId="4" fillId="0" borderId="7" xfId="0" applyNumberFormat="1" applyFont="1" applyFill="1" applyBorder="1" applyAlignment="1" applyProtection="1">
      <protection locked="0"/>
    </xf>
    <xf numFmtId="10" fontId="6" fillId="0" borderId="7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protection locked="0"/>
    </xf>
    <xf numFmtId="0" fontId="12" fillId="0" borderId="0" xfId="0" applyFont="1"/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9" fontId="3" fillId="0" borderId="0" xfId="0" applyNumberFormat="1" applyFont="1" applyFill="1" applyBorder="1" applyAlignment="1">
      <alignment wrapText="1"/>
    </xf>
    <xf numFmtId="9" fontId="6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/>
    <xf numFmtId="9" fontId="4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protection locked="0"/>
    </xf>
    <xf numFmtId="3" fontId="10" fillId="0" borderId="0" xfId="0" applyNumberFormat="1" applyFont="1" applyFill="1" applyBorder="1" applyAlignment="1" applyProtection="1">
      <protection locked="0"/>
    </xf>
    <xf numFmtId="9" fontId="10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3" fontId="5" fillId="0" borderId="0" xfId="0" applyNumberFormat="1" applyFont="1" applyFill="1" applyBorder="1"/>
    <xf numFmtId="0" fontId="4" fillId="0" borderId="1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9" fontId="3" fillId="0" borderId="2" xfId="0" applyNumberFormat="1" applyFont="1" applyFill="1" applyBorder="1" applyAlignment="1">
      <alignment wrapText="1"/>
    </xf>
    <xf numFmtId="9" fontId="5" fillId="0" borderId="3" xfId="0" applyNumberFormat="1" applyFont="1" applyFill="1" applyBorder="1"/>
    <xf numFmtId="0" fontId="3" fillId="0" borderId="4" xfId="0" applyFont="1" applyFill="1" applyBorder="1" applyAlignment="1"/>
    <xf numFmtId="9" fontId="5" fillId="0" borderId="5" xfId="0" applyNumberFormat="1" applyFont="1" applyFill="1" applyBorder="1"/>
    <xf numFmtId="0" fontId="4" fillId="0" borderId="4" xfId="0" applyFont="1" applyFill="1" applyBorder="1" applyAlignment="1" applyProtection="1">
      <alignment horizontal="left"/>
      <protection locked="0"/>
    </xf>
    <xf numFmtId="9" fontId="8" fillId="0" borderId="5" xfId="0" applyNumberFormat="1" applyFont="1" applyFill="1" applyBorder="1"/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4" fillId="0" borderId="4" xfId="0" quotePrefix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>
      <alignment horizontal="left" vertical="center" wrapText="1"/>
    </xf>
    <xf numFmtId="9" fontId="8" fillId="0" borderId="5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9" fontId="5" fillId="0" borderId="5" xfId="0" applyNumberFormat="1" applyFont="1" applyFill="1" applyBorder="1" applyAlignment="1" applyProtection="1">
      <alignment vertical="center"/>
      <protection locked="0"/>
    </xf>
    <xf numFmtId="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>
      <alignment horizontal="left"/>
    </xf>
    <xf numFmtId="0" fontId="8" fillId="0" borderId="7" xfId="0" applyFont="1" applyFill="1" applyBorder="1"/>
    <xf numFmtId="3" fontId="8" fillId="0" borderId="7" xfId="0" applyNumberFormat="1" applyFont="1" applyFill="1" applyBorder="1"/>
    <xf numFmtId="3" fontId="12" fillId="0" borderId="7" xfId="0" applyNumberFormat="1" applyFont="1" applyFill="1" applyBorder="1"/>
    <xf numFmtId="3" fontId="10" fillId="0" borderId="7" xfId="0" applyNumberFormat="1" applyFont="1" applyFill="1" applyBorder="1" applyAlignment="1" applyProtection="1">
      <protection locked="0"/>
    </xf>
    <xf numFmtId="9" fontId="4" fillId="0" borderId="7" xfId="0" applyNumberFormat="1" applyFont="1" applyFill="1" applyBorder="1" applyAlignment="1" applyProtection="1">
      <protection locked="0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85725"/>
          <a:ext cx="13335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11811000"/>
          <a:ext cx="13335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11068050"/>
          <a:ext cx="13335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abSelected="1" topLeftCell="A44" zoomScale="50" zoomScaleNormal="50" workbookViewId="0">
      <selection activeCell="B106" sqref="B106"/>
    </sheetView>
  </sheetViews>
  <sheetFormatPr baseColWidth="10" defaultRowHeight="15" x14ac:dyDescent="0.25"/>
  <cols>
    <col min="1" max="1" width="8.5703125" customWidth="1"/>
    <col min="2" max="2" width="67.140625" customWidth="1"/>
    <col min="3" max="3" width="21" customWidth="1"/>
    <col min="4" max="4" width="26.7109375" customWidth="1"/>
    <col min="5" max="5" width="22" customWidth="1"/>
    <col min="6" max="6" width="16.7109375" customWidth="1"/>
    <col min="7" max="7" width="21.140625" customWidth="1"/>
    <col min="8" max="8" width="22.140625" customWidth="1"/>
    <col min="9" max="9" width="22.28515625" customWidth="1"/>
    <col min="10" max="10" width="20.140625" customWidth="1"/>
    <col min="11" max="11" width="19.7109375" customWidth="1"/>
    <col min="12" max="12" width="18" customWidth="1"/>
    <col min="13" max="13" width="15.85546875" customWidth="1"/>
    <col min="14" max="14" width="20" customWidth="1"/>
    <col min="15" max="15" width="15" customWidth="1"/>
    <col min="16" max="16" width="16.28515625" hidden="1" customWidth="1"/>
    <col min="17" max="17" width="18.28515625" customWidth="1"/>
    <col min="257" max="257" width="8.5703125" customWidth="1"/>
    <col min="258" max="258" width="67.140625" customWidth="1"/>
    <col min="259" max="259" width="21" customWidth="1"/>
    <col min="260" max="260" width="26.7109375" customWidth="1"/>
    <col min="261" max="261" width="22" customWidth="1"/>
    <col min="262" max="262" width="16.7109375" customWidth="1"/>
    <col min="263" max="263" width="21.140625" customWidth="1"/>
    <col min="264" max="264" width="22.140625" customWidth="1"/>
    <col min="265" max="265" width="22.28515625" customWidth="1"/>
    <col min="266" max="266" width="20.140625" customWidth="1"/>
    <col min="267" max="267" width="19.7109375" customWidth="1"/>
    <col min="268" max="268" width="18" customWidth="1"/>
    <col min="269" max="269" width="15.85546875" customWidth="1"/>
    <col min="270" max="270" width="20" customWidth="1"/>
    <col min="271" max="271" width="15" customWidth="1"/>
    <col min="272" max="272" width="0" hidden="1" customWidth="1"/>
    <col min="273" max="273" width="18.28515625" customWidth="1"/>
    <col min="513" max="513" width="8.5703125" customWidth="1"/>
    <col min="514" max="514" width="67.140625" customWidth="1"/>
    <col min="515" max="515" width="21" customWidth="1"/>
    <col min="516" max="516" width="26.7109375" customWidth="1"/>
    <col min="517" max="517" width="22" customWidth="1"/>
    <col min="518" max="518" width="16.7109375" customWidth="1"/>
    <col min="519" max="519" width="21.140625" customWidth="1"/>
    <col min="520" max="520" width="22.140625" customWidth="1"/>
    <col min="521" max="521" width="22.28515625" customWidth="1"/>
    <col min="522" max="522" width="20.140625" customWidth="1"/>
    <col min="523" max="523" width="19.7109375" customWidth="1"/>
    <col min="524" max="524" width="18" customWidth="1"/>
    <col min="525" max="525" width="15.85546875" customWidth="1"/>
    <col min="526" max="526" width="20" customWidth="1"/>
    <col min="527" max="527" width="15" customWidth="1"/>
    <col min="528" max="528" width="0" hidden="1" customWidth="1"/>
    <col min="529" max="529" width="18.28515625" customWidth="1"/>
    <col min="769" max="769" width="8.5703125" customWidth="1"/>
    <col min="770" max="770" width="67.140625" customWidth="1"/>
    <col min="771" max="771" width="21" customWidth="1"/>
    <col min="772" max="772" width="26.7109375" customWidth="1"/>
    <col min="773" max="773" width="22" customWidth="1"/>
    <col min="774" max="774" width="16.7109375" customWidth="1"/>
    <col min="775" max="775" width="21.140625" customWidth="1"/>
    <col min="776" max="776" width="22.140625" customWidth="1"/>
    <col min="777" max="777" width="22.28515625" customWidth="1"/>
    <col min="778" max="778" width="20.140625" customWidth="1"/>
    <col min="779" max="779" width="19.7109375" customWidth="1"/>
    <col min="780" max="780" width="18" customWidth="1"/>
    <col min="781" max="781" width="15.85546875" customWidth="1"/>
    <col min="782" max="782" width="20" customWidth="1"/>
    <col min="783" max="783" width="15" customWidth="1"/>
    <col min="784" max="784" width="0" hidden="1" customWidth="1"/>
    <col min="785" max="785" width="18.28515625" customWidth="1"/>
    <col min="1025" max="1025" width="8.5703125" customWidth="1"/>
    <col min="1026" max="1026" width="67.140625" customWidth="1"/>
    <col min="1027" max="1027" width="21" customWidth="1"/>
    <col min="1028" max="1028" width="26.7109375" customWidth="1"/>
    <col min="1029" max="1029" width="22" customWidth="1"/>
    <col min="1030" max="1030" width="16.7109375" customWidth="1"/>
    <col min="1031" max="1031" width="21.140625" customWidth="1"/>
    <col min="1032" max="1032" width="22.140625" customWidth="1"/>
    <col min="1033" max="1033" width="22.28515625" customWidth="1"/>
    <col min="1034" max="1034" width="20.140625" customWidth="1"/>
    <col min="1035" max="1035" width="19.7109375" customWidth="1"/>
    <col min="1036" max="1036" width="18" customWidth="1"/>
    <col min="1037" max="1037" width="15.85546875" customWidth="1"/>
    <col min="1038" max="1038" width="20" customWidth="1"/>
    <col min="1039" max="1039" width="15" customWidth="1"/>
    <col min="1040" max="1040" width="0" hidden="1" customWidth="1"/>
    <col min="1041" max="1041" width="18.28515625" customWidth="1"/>
    <col min="1281" max="1281" width="8.5703125" customWidth="1"/>
    <col min="1282" max="1282" width="67.140625" customWidth="1"/>
    <col min="1283" max="1283" width="21" customWidth="1"/>
    <col min="1284" max="1284" width="26.7109375" customWidth="1"/>
    <col min="1285" max="1285" width="22" customWidth="1"/>
    <col min="1286" max="1286" width="16.7109375" customWidth="1"/>
    <col min="1287" max="1287" width="21.140625" customWidth="1"/>
    <col min="1288" max="1288" width="22.140625" customWidth="1"/>
    <col min="1289" max="1289" width="22.28515625" customWidth="1"/>
    <col min="1290" max="1290" width="20.140625" customWidth="1"/>
    <col min="1291" max="1291" width="19.7109375" customWidth="1"/>
    <col min="1292" max="1292" width="18" customWidth="1"/>
    <col min="1293" max="1293" width="15.85546875" customWidth="1"/>
    <col min="1294" max="1294" width="20" customWidth="1"/>
    <col min="1295" max="1295" width="15" customWidth="1"/>
    <col min="1296" max="1296" width="0" hidden="1" customWidth="1"/>
    <col min="1297" max="1297" width="18.28515625" customWidth="1"/>
    <col min="1537" max="1537" width="8.5703125" customWidth="1"/>
    <col min="1538" max="1538" width="67.140625" customWidth="1"/>
    <col min="1539" max="1539" width="21" customWidth="1"/>
    <col min="1540" max="1540" width="26.7109375" customWidth="1"/>
    <col min="1541" max="1541" width="22" customWidth="1"/>
    <col min="1542" max="1542" width="16.7109375" customWidth="1"/>
    <col min="1543" max="1543" width="21.140625" customWidth="1"/>
    <col min="1544" max="1544" width="22.140625" customWidth="1"/>
    <col min="1545" max="1545" width="22.28515625" customWidth="1"/>
    <col min="1546" max="1546" width="20.140625" customWidth="1"/>
    <col min="1547" max="1547" width="19.7109375" customWidth="1"/>
    <col min="1548" max="1548" width="18" customWidth="1"/>
    <col min="1549" max="1549" width="15.85546875" customWidth="1"/>
    <col min="1550" max="1550" width="20" customWidth="1"/>
    <col min="1551" max="1551" width="15" customWidth="1"/>
    <col min="1552" max="1552" width="0" hidden="1" customWidth="1"/>
    <col min="1553" max="1553" width="18.28515625" customWidth="1"/>
    <col min="1793" max="1793" width="8.5703125" customWidth="1"/>
    <col min="1794" max="1794" width="67.140625" customWidth="1"/>
    <col min="1795" max="1795" width="21" customWidth="1"/>
    <col min="1796" max="1796" width="26.7109375" customWidth="1"/>
    <col min="1797" max="1797" width="22" customWidth="1"/>
    <col min="1798" max="1798" width="16.7109375" customWidth="1"/>
    <col min="1799" max="1799" width="21.140625" customWidth="1"/>
    <col min="1800" max="1800" width="22.140625" customWidth="1"/>
    <col min="1801" max="1801" width="22.28515625" customWidth="1"/>
    <col min="1802" max="1802" width="20.140625" customWidth="1"/>
    <col min="1803" max="1803" width="19.7109375" customWidth="1"/>
    <col min="1804" max="1804" width="18" customWidth="1"/>
    <col min="1805" max="1805" width="15.85546875" customWidth="1"/>
    <col min="1806" max="1806" width="20" customWidth="1"/>
    <col min="1807" max="1807" width="15" customWidth="1"/>
    <col min="1808" max="1808" width="0" hidden="1" customWidth="1"/>
    <col min="1809" max="1809" width="18.28515625" customWidth="1"/>
    <col min="2049" max="2049" width="8.5703125" customWidth="1"/>
    <col min="2050" max="2050" width="67.140625" customWidth="1"/>
    <col min="2051" max="2051" width="21" customWidth="1"/>
    <col min="2052" max="2052" width="26.7109375" customWidth="1"/>
    <col min="2053" max="2053" width="22" customWidth="1"/>
    <col min="2054" max="2054" width="16.7109375" customWidth="1"/>
    <col min="2055" max="2055" width="21.140625" customWidth="1"/>
    <col min="2056" max="2056" width="22.140625" customWidth="1"/>
    <col min="2057" max="2057" width="22.28515625" customWidth="1"/>
    <col min="2058" max="2058" width="20.140625" customWidth="1"/>
    <col min="2059" max="2059" width="19.7109375" customWidth="1"/>
    <col min="2060" max="2060" width="18" customWidth="1"/>
    <col min="2061" max="2061" width="15.85546875" customWidth="1"/>
    <col min="2062" max="2062" width="20" customWidth="1"/>
    <col min="2063" max="2063" width="15" customWidth="1"/>
    <col min="2064" max="2064" width="0" hidden="1" customWidth="1"/>
    <col min="2065" max="2065" width="18.28515625" customWidth="1"/>
    <col min="2305" max="2305" width="8.5703125" customWidth="1"/>
    <col min="2306" max="2306" width="67.140625" customWidth="1"/>
    <col min="2307" max="2307" width="21" customWidth="1"/>
    <col min="2308" max="2308" width="26.7109375" customWidth="1"/>
    <col min="2309" max="2309" width="22" customWidth="1"/>
    <col min="2310" max="2310" width="16.7109375" customWidth="1"/>
    <col min="2311" max="2311" width="21.140625" customWidth="1"/>
    <col min="2312" max="2312" width="22.140625" customWidth="1"/>
    <col min="2313" max="2313" width="22.28515625" customWidth="1"/>
    <col min="2314" max="2314" width="20.140625" customWidth="1"/>
    <col min="2315" max="2315" width="19.7109375" customWidth="1"/>
    <col min="2316" max="2316" width="18" customWidth="1"/>
    <col min="2317" max="2317" width="15.85546875" customWidth="1"/>
    <col min="2318" max="2318" width="20" customWidth="1"/>
    <col min="2319" max="2319" width="15" customWidth="1"/>
    <col min="2320" max="2320" width="0" hidden="1" customWidth="1"/>
    <col min="2321" max="2321" width="18.28515625" customWidth="1"/>
    <col min="2561" max="2561" width="8.5703125" customWidth="1"/>
    <col min="2562" max="2562" width="67.140625" customWidth="1"/>
    <col min="2563" max="2563" width="21" customWidth="1"/>
    <col min="2564" max="2564" width="26.7109375" customWidth="1"/>
    <col min="2565" max="2565" width="22" customWidth="1"/>
    <col min="2566" max="2566" width="16.7109375" customWidth="1"/>
    <col min="2567" max="2567" width="21.140625" customWidth="1"/>
    <col min="2568" max="2568" width="22.140625" customWidth="1"/>
    <col min="2569" max="2569" width="22.28515625" customWidth="1"/>
    <col min="2570" max="2570" width="20.140625" customWidth="1"/>
    <col min="2571" max="2571" width="19.7109375" customWidth="1"/>
    <col min="2572" max="2572" width="18" customWidth="1"/>
    <col min="2573" max="2573" width="15.85546875" customWidth="1"/>
    <col min="2574" max="2574" width="20" customWidth="1"/>
    <col min="2575" max="2575" width="15" customWidth="1"/>
    <col min="2576" max="2576" width="0" hidden="1" customWidth="1"/>
    <col min="2577" max="2577" width="18.28515625" customWidth="1"/>
    <col min="2817" max="2817" width="8.5703125" customWidth="1"/>
    <col min="2818" max="2818" width="67.140625" customWidth="1"/>
    <col min="2819" max="2819" width="21" customWidth="1"/>
    <col min="2820" max="2820" width="26.7109375" customWidth="1"/>
    <col min="2821" max="2821" width="22" customWidth="1"/>
    <col min="2822" max="2822" width="16.7109375" customWidth="1"/>
    <col min="2823" max="2823" width="21.140625" customWidth="1"/>
    <col min="2824" max="2824" width="22.140625" customWidth="1"/>
    <col min="2825" max="2825" width="22.28515625" customWidth="1"/>
    <col min="2826" max="2826" width="20.140625" customWidth="1"/>
    <col min="2827" max="2827" width="19.7109375" customWidth="1"/>
    <col min="2828" max="2828" width="18" customWidth="1"/>
    <col min="2829" max="2829" width="15.85546875" customWidth="1"/>
    <col min="2830" max="2830" width="20" customWidth="1"/>
    <col min="2831" max="2831" width="15" customWidth="1"/>
    <col min="2832" max="2832" width="0" hidden="1" customWidth="1"/>
    <col min="2833" max="2833" width="18.28515625" customWidth="1"/>
    <col min="3073" max="3073" width="8.5703125" customWidth="1"/>
    <col min="3074" max="3074" width="67.140625" customWidth="1"/>
    <col min="3075" max="3075" width="21" customWidth="1"/>
    <col min="3076" max="3076" width="26.7109375" customWidth="1"/>
    <col min="3077" max="3077" width="22" customWidth="1"/>
    <col min="3078" max="3078" width="16.7109375" customWidth="1"/>
    <col min="3079" max="3079" width="21.140625" customWidth="1"/>
    <col min="3080" max="3080" width="22.140625" customWidth="1"/>
    <col min="3081" max="3081" width="22.28515625" customWidth="1"/>
    <col min="3082" max="3082" width="20.140625" customWidth="1"/>
    <col min="3083" max="3083" width="19.7109375" customWidth="1"/>
    <col min="3084" max="3084" width="18" customWidth="1"/>
    <col min="3085" max="3085" width="15.85546875" customWidth="1"/>
    <col min="3086" max="3086" width="20" customWidth="1"/>
    <col min="3087" max="3087" width="15" customWidth="1"/>
    <col min="3088" max="3088" width="0" hidden="1" customWidth="1"/>
    <col min="3089" max="3089" width="18.28515625" customWidth="1"/>
    <col min="3329" max="3329" width="8.5703125" customWidth="1"/>
    <col min="3330" max="3330" width="67.140625" customWidth="1"/>
    <col min="3331" max="3331" width="21" customWidth="1"/>
    <col min="3332" max="3332" width="26.7109375" customWidth="1"/>
    <col min="3333" max="3333" width="22" customWidth="1"/>
    <col min="3334" max="3334" width="16.7109375" customWidth="1"/>
    <col min="3335" max="3335" width="21.140625" customWidth="1"/>
    <col min="3336" max="3336" width="22.140625" customWidth="1"/>
    <col min="3337" max="3337" width="22.28515625" customWidth="1"/>
    <col min="3338" max="3338" width="20.140625" customWidth="1"/>
    <col min="3339" max="3339" width="19.7109375" customWidth="1"/>
    <col min="3340" max="3340" width="18" customWidth="1"/>
    <col min="3341" max="3341" width="15.85546875" customWidth="1"/>
    <col min="3342" max="3342" width="20" customWidth="1"/>
    <col min="3343" max="3343" width="15" customWidth="1"/>
    <col min="3344" max="3344" width="0" hidden="1" customWidth="1"/>
    <col min="3345" max="3345" width="18.28515625" customWidth="1"/>
    <col min="3585" max="3585" width="8.5703125" customWidth="1"/>
    <col min="3586" max="3586" width="67.140625" customWidth="1"/>
    <col min="3587" max="3587" width="21" customWidth="1"/>
    <col min="3588" max="3588" width="26.7109375" customWidth="1"/>
    <col min="3589" max="3589" width="22" customWidth="1"/>
    <col min="3590" max="3590" width="16.7109375" customWidth="1"/>
    <col min="3591" max="3591" width="21.140625" customWidth="1"/>
    <col min="3592" max="3592" width="22.140625" customWidth="1"/>
    <col min="3593" max="3593" width="22.28515625" customWidth="1"/>
    <col min="3594" max="3594" width="20.140625" customWidth="1"/>
    <col min="3595" max="3595" width="19.7109375" customWidth="1"/>
    <col min="3596" max="3596" width="18" customWidth="1"/>
    <col min="3597" max="3597" width="15.85546875" customWidth="1"/>
    <col min="3598" max="3598" width="20" customWidth="1"/>
    <col min="3599" max="3599" width="15" customWidth="1"/>
    <col min="3600" max="3600" width="0" hidden="1" customWidth="1"/>
    <col min="3601" max="3601" width="18.28515625" customWidth="1"/>
    <col min="3841" max="3841" width="8.5703125" customWidth="1"/>
    <col min="3842" max="3842" width="67.140625" customWidth="1"/>
    <col min="3843" max="3843" width="21" customWidth="1"/>
    <col min="3844" max="3844" width="26.7109375" customWidth="1"/>
    <col min="3845" max="3845" width="22" customWidth="1"/>
    <col min="3846" max="3846" width="16.7109375" customWidth="1"/>
    <col min="3847" max="3847" width="21.140625" customWidth="1"/>
    <col min="3848" max="3848" width="22.140625" customWidth="1"/>
    <col min="3849" max="3849" width="22.28515625" customWidth="1"/>
    <col min="3850" max="3850" width="20.140625" customWidth="1"/>
    <col min="3851" max="3851" width="19.7109375" customWidth="1"/>
    <col min="3852" max="3852" width="18" customWidth="1"/>
    <col min="3853" max="3853" width="15.85546875" customWidth="1"/>
    <col min="3854" max="3854" width="20" customWidth="1"/>
    <col min="3855" max="3855" width="15" customWidth="1"/>
    <col min="3856" max="3856" width="0" hidden="1" customWidth="1"/>
    <col min="3857" max="3857" width="18.28515625" customWidth="1"/>
    <col min="4097" max="4097" width="8.5703125" customWidth="1"/>
    <col min="4098" max="4098" width="67.140625" customWidth="1"/>
    <col min="4099" max="4099" width="21" customWidth="1"/>
    <col min="4100" max="4100" width="26.7109375" customWidth="1"/>
    <col min="4101" max="4101" width="22" customWidth="1"/>
    <col min="4102" max="4102" width="16.7109375" customWidth="1"/>
    <col min="4103" max="4103" width="21.140625" customWidth="1"/>
    <col min="4104" max="4104" width="22.140625" customWidth="1"/>
    <col min="4105" max="4105" width="22.28515625" customWidth="1"/>
    <col min="4106" max="4106" width="20.140625" customWidth="1"/>
    <col min="4107" max="4107" width="19.7109375" customWidth="1"/>
    <col min="4108" max="4108" width="18" customWidth="1"/>
    <col min="4109" max="4109" width="15.85546875" customWidth="1"/>
    <col min="4110" max="4110" width="20" customWidth="1"/>
    <col min="4111" max="4111" width="15" customWidth="1"/>
    <col min="4112" max="4112" width="0" hidden="1" customWidth="1"/>
    <col min="4113" max="4113" width="18.28515625" customWidth="1"/>
    <col min="4353" max="4353" width="8.5703125" customWidth="1"/>
    <col min="4354" max="4354" width="67.140625" customWidth="1"/>
    <col min="4355" max="4355" width="21" customWidth="1"/>
    <col min="4356" max="4356" width="26.7109375" customWidth="1"/>
    <col min="4357" max="4357" width="22" customWidth="1"/>
    <col min="4358" max="4358" width="16.7109375" customWidth="1"/>
    <col min="4359" max="4359" width="21.140625" customWidth="1"/>
    <col min="4360" max="4360" width="22.140625" customWidth="1"/>
    <col min="4361" max="4361" width="22.28515625" customWidth="1"/>
    <col min="4362" max="4362" width="20.140625" customWidth="1"/>
    <col min="4363" max="4363" width="19.7109375" customWidth="1"/>
    <col min="4364" max="4364" width="18" customWidth="1"/>
    <col min="4365" max="4365" width="15.85546875" customWidth="1"/>
    <col min="4366" max="4366" width="20" customWidth="1"/>
    <col min="4367" max="4367" width="15" customWidth="1"/>
    <col min="4368" max="4368" width="0" hidden="1" customWidth="1"/>
    <col min="4369" max="4369" width="18.28515625" customWidth="1"/>
    <col min="4609" max="4609" width="8.5703125" customWidth="1"/>
    <col min="4610" max="4610" width="67.140625" customWidth="1"/>
    <col min="4611" max="4611" width="21" customWidth="1"/>
    <col min="4612" max="4612" width="26.7109375" customWidth="1"/>
    <col min="4613" max="4613" width="22" customWidth="1"/>
    <col min="4614" max="4614" width="16.7109375" customWidth="1"/>
    <col min="4615" max="4615" width="21.140625" customWidth="1"/>
    <col min="4616" max="4616" width="22.140625" customWidth="1"/>
    <col min="4617" max="4617" width="22.28515625" customWidth="1"/>
    <col min="4618" max="4618" width="20.140625" customWidth="1"/>
    <col min="4619" max="4619" width="19.7109375" customWidth="1"/>
    <col min="4620" max="4620" width="18" customWidth="1"/>
    <col min="4621" max="4621" width="15.85546875" customWidth="1"/>
    <col min="4622" max="4622" width="20" customWidth="1"/>
    <col min="4623" max="4623" width="15" customWidth="1"/>
    <col min="4624" max="4624" width="0" hidden="1" customWidth="1"/>
    <col min="4625" max="4625" width="18.28515625" customWidth="1"/>
    <col min="4865" max="4865" width="8.5703125" customWidth="1"/>
    <col min="4866" max="4866" width="67.140625" customWidth="1"/>
    <col min="4867" max="4867" width="21" customWidth="1"/>
    <col min="4868" max="4868" width="26.7109375" customWidth="1"/>
    <col min="4869" max="4869" width="22" customWidth="1"/>
    <col min="4870" max="4870" width="16.7109375" customWidth="1"/>
    <col min="4871" max="4871" width="21.140625" customWidth="1"/>
    <col min="4872" max="4872" width="22.140625" customWidth="1"/>
    <col min="4873" max="4873" width="22.28515625" customWidth="1"/>
    <col min="4874" max="4874" width="20.140625" customWidth="1"/>
    <col min="4875" max="4875" width="19.7109375" customWidth="1"/>
    <col min="4876" max="4876" width="18" customWidth="1"/>
    <col min="4877" max="4877" width="15.85546875" customWidth="1"/>
    <col min="4878" max="4878" width="20" customWidth="1"/>
    <col min="4879" max="4879" width="15" customWidth="1"/>
    <col min="4880" max="4880" width="0" hidden="1" customWidth="1"/>
    <col min="4881" max="4881" width="18.28515625" customWidth="1"/>
    <col min="5121" max="5121" width="8.5703125" customWidth="1"/>
    <col min="5122" max="5122" width="67.140625" customWidth="1"/>
    <col min="5123" max="5123" width="21" customWidth="1"/>
    <col min="5124" max="5124" width="26.7109375" customWidth="1"/>
    <col min="5125" max="5125" width="22" customWidth="1"/>
    <col min="5126" max="5126" width="16.7109375" customWidth="1"/>
    <col min="5127" max="5127" width="21.140625" customWidth="1"/>
    <col min="5128" max="5128" width="22.140625" customWidth="1"/>
    <col min="5129" max="5129" width="22.28515625" customWidth="1"/>
    <col min="5130" max="5130" width="20.140625" customWidth="1"/>
    <col min="5131" max="5131" width="19.7109375" customWidth="1"/>
    <col min="5132" max="5132" width="18" customWidth="1"/>
    <col min="5133" max="5133" width="15.85546875" customWidth="1"/>
    <col min="5134" max="5134" width="20" customWidth="1"/>
    <col min="5135" max="5135" width="15" customWidth="1"/>
    <col min="5136" max="5136" width="0" hidden="1" customWidth="1"/>
    <col min="5137" max="5137" width="18.28515625" customWidth="1"/>
    <col min="5377" max="5377" width="8.5703125" customWidth="1"/>
    <col min="5378" max="5378" width="67.140625" customWidth="1"/>
    <col min="5379" max="5379" width="21" customWidth="1"/>
    <col min="5380" max="5380" width="26.7109375" customWidth="1"/>
    <col min="5381" max="5381" width="22" customWidth="1"/>
    <col min="5382" max="5382" width="16.7109375" customWidth="1"/>
    <col min="5383" max="5383" width="21.140625" customWidth="1"/>
    <col min="5384" max="5384" width="22.140625" customWidth="1"/>
    <col min="5385" max="5385" width="22.28515625" customWidth="1"/>
    <col min="5386" max="5386" width="20.140625" customWidth="1"/>
    <col min="5387" max="5387" width="19.7109375" customWidth="1"/>
    <col min="5388" max="5388" width="18" customWidth="1"/>
    <col min="5389" max="5389" width="15.85546875" customWidth="1"/>
    <col min="5390" max="5390" width="20" customWidth="1"/>
    <col min="5391" max="5391" width="15" customWidth="1"/>
    <col min="5392" max="5392" width="0" hidden="1" customWidth="1"/>
    <col min="5393" max="5393" width="18.28515625" customWidth="1"/>
    <col min="5633" max="5633" width="8.5703125" customWidth="1"/>
    <col min="5634" max="5634" width="67.140625" customWidth="1"/>
    <col min="5635" max="5635" width="21" customWidth="1"/>
    <col min="5636" max="5636" width="26.7109375" customWidth="1"/>
    <col min="5637" max="5637" width="22" customWidth="1"/>
    <col min="5638" max="5638" width="16.7109375" customWidth="1"/>
    <col min="5639" max="5639" width="21.140625" customWidth="1"/>
    <col min="5640" max="5640" width="22.140625" customWidth="1"/>
    <col min="5641" max="5641" width="22.28515625" customWidth="1"/>
    <col min="5642" max="5642" width="20.140625" customWidth="1"/>
    <col min="5643" max="5643" width="19.7109375" customWidth="1"/>
    <col min="5644" max="5644" width="18" customWidth="1"/>
    <col min="5645" max="5645" width="15.85546875" customWidth="1"/>
    <col min="5646" max="5646" width="20" customWidth="1"/>
    <col min="5647" max="5647" width="15" customWidth="1"/>
    <col min="5648" max="5648" width="0" hidden="1" customWidth="1"/>
    <col min="5649" max="5649" width="18.28515625" customWidth="1"/>
    <col min="5889" max="5889" width="8.5703125" customWidth="1"/>
    <col min="5890" max="5890" width="67.140625" customWidth="1"/>
    <col min="5891" max="5891" width="21" customWidth="1"/>
    <col min="5892" max="5892" width="26.7109375" customWidth="1"/>
    <col min="5893" max="5893" width="22" customWidth="1"/>
    <col min="5894" max="5894" width="16.7109375" customWidth="1"/>
    <col min="5895" max="5895" width="21.140625" customWidth="1"/>
    <col min="5896" max="5896" width="22.140625" customWidth="1"/>
    <col min="5897" max="5897" width="22.28515625" customWidth="1"/>
    <col min="5898" max="5898" width="20.140625" customWidth="1"/>
    <col min="5899" max="5899" width="19.7109375" customWidth="1"/>
    <col min="5900" max="5900" width="18" customWidth="1"/>
    <col min="5901" max="5901" width="15.85546875" customWidth="1"/>
    <col min="5902" max="5902" width="20" customWidth="1"/>
    <col min="5903" max="5903" width="15" customWidth="1"/>
    <col min="5904" max="5904" width="0" hidden="1" customWidth="1"/>
    <col min="5905" max="5905" width="18.28515625" customWidth="1"/>
    <col min="6145" max="6145" width="8.5703125" customWidth="1"/>
    <col min="6146" max="6146" width="67.140625" customWidth="1"/>
    <col min="6147" max="6147" width="21" customWidth="1"/>
    <col min="6148" max="6148" width="26.7109375" customWidth="1"/>
    <col min="6149" max="6149" width="22" customWidth="1"/>
    <col min="6150" max="6150" width="16.7109375" customWidth="1"/>
    <col min="6151" max="6151" width="21.140625" customWidth="1"/>
    <col min="6152" max="6152" width="22.140625" customWidth="1"/>
    <col min="6153" max="6153" width="22.28515625" customWidth="1"/>
    <col min="6154" max="6154" width="20.140625" customWidth="1"/>
    <col min="6155" max="6155" width="19.7109375" customWidth="1"/>
    <col min="6156" max="6156" width="18" customWidth="1"/>
    <col min="6157" max="6157" width="15.85546875" customWidth="1"/>
    <col min="6158" max="6158" width="20" customWidth="1"/>
    <col min="6159" max="6159" width="15" customWidth="1"/>
    <col min="6160" max="6160" width="0" hidden="1" customWidth="1"/>
    <col min="6161" max="6161" width="18.28515625" customWidth="1"/>
    <col min="6401" max="6401" width="8.5703125" customWidth="1"/>
    <col min="6402" max="6402" width="67.140625" customWidth="1"/>
    <col min="6403" max="6403" width="21" customWidth="1"/>
    <col min="6404" max="6404" width="26.7109375" customWidth="1"/>
    <col min="6405" max="6405" width="22" customWidth="1"/>
    <col min="6406" max="6406" width="16.7109375" customWidth="1"/>
    <col min="6407" max="6407" width="21.140625" customWidth="1"/>
    <col min="6408" max="6408" width="22.140625" customWidth="1"/>
    <col min="6409" max="6409" width="22.28515625" customWidth="1"/>
    <col min="6410" max="6410" width="20.140625" customWidth="1"/>
    <col min="6411" max="6411" width="19.7109375" customWidth="1"/>
    <col min="6412" max="6412" width="18" customWidth="1"/>
    <col min="6413" max="6413" width="15.85546875" customWidth="1"/>
    <col min="6414" max="6414" width="20" customWidth="1"/>
    <col min="6415" max="6415" width="15" customWidth="1"/>
    <col min="6416" max="6416" width="0" hidden="1" customWidth="1"/>
    <col min="6417" max="6417" width="18.28515625" customWidth="1"/>
    <col min="6657" max="6657" width="8.5703125" customWidth="1"/>
    <col min="6658" max="6658" width="67.140625" customWidth="1"/>
    <col min="6659" max="6659" width="21" customWidth="1"/>
    <col min="6660" max="6660" width="26.7109375" customWidth="1"/>
    <col min="6661" max="6661" width="22" customWidth="1"/>
    <col min="6662" max="6662" width="16.7109375" customWidth="1"/>
    <col min="6663" max="6663" width="21.140625" customWidth="1"/>
    <col min="6664" max="6664" width="22.140625" customWidth="1"/>
    <col min="6665" max="6665" width="22.28515625" customWidth="1"/>
    <col min="6666" max="6666" width="20.140625" customWidth="1"/>
    <col min="6667" max="6667" width="19.7109375" customWidth="1"/>
    <col min="6668" max="6668" width="18" customWidth="1"/>
    <col min="6669" max="6669" width="15.85546875" customWidth="1"/>
    <col min="6670" max="6670" width="20" customWidth="1"/>
    <col min="6671" max="6671" width="15" customWidth="1"/>
    <col min="6672" max="6672" width="0" hidden="1" customWidth="1"/>
    <col min="6673" max="6673" width="18.28515625" customWidth="1"/>
    <col min="6913" max="6913" width="8.5703125" customWidth="1"/>
    <col min="6914" max="6914" width="67.140625" customWidth="1"/>
    <col min="6915" max="6915" width="21" customWidth="1"/>
    <col min="6916" max="6916" width="26.7109375" customWidth="1"/>
    <col min="6917" max="6917" width="22" customWidth="1"/>
    <col min="6918" max="6918" width="16.7109375" customWidth="1"/>
    <col min="6919" max="6919" width="21.140625" customWidth="1"/>
    <col min="6920" max="6920" width="22.140625" customWidth="1"/>
    <col min="6921" max="6921" width="22.28515625" customWidth="1"/>
    <col min="6922" max="6922" width="20.140625" customWidth="1"/>
    <col min="6923" max="6923" width="19.7109375" customWidth="1"/>
    <col min="6924" max="6924" width="18" customWidth="1"/>
    <col min="6925" max="6925" width="15.85546875" customWidth="1"/>
    <col min="6926" max="6926" width="20" customWidth="1"/>
    <col min="6927" max="6927" width="15" customWidth="1"/>
    <col min="6928" max="6928" width="0" hidden="1" customWidth="1"/>
    <col min="6929" max="6929" width="18.28515625" customWidth="1"/>
    <col min="7169" max="7169" width="8.5703125" customWidth="1"/>
    <col min="7170" max="7170" width="67.140625" customWidth="1"/>
    <col min="7171" max="7171" width="21" customWidth="1"/>
    <col min="7172" max="7172" width="26.7109375" customWidth="1"/>
    <col min="7173" max="7173" width="22" customWidth="1"/>
    <col min="7174" max="7174" width="16.7109375" customWidth="1"/>
    <col min="7175" max="7175" width="21.140625" customWidth="1"/>
    <col min="7176" max="7176" width="22.140625" customWidth="1"/>
    <col min="7177" max="7177" width="22.28515625" customWidth="1"/>
    <col min="7178" max="7178" width="20.140625" customWidth="1"/>
    <col min="7179" max="7179" width="19.7109375" customWidth="1"/>
    <col min="7180" max="7180" width="18" customWidth="1"/>
    <col min="7181" max="7181" width="15.85546875" customWidth="1"/>
    <col min="7182" max="7182" width="20" customWidth="1"/>
    <col min="7183" max="7183" width="15" customWidth="1"/>
    <col min="7184" max="7184" width="0" hidden="1" customWidth="1"/>
    <col min="7185" max="7185" width="18.28515625" customWidth="1"/>
    <col min="7425" max="7425" width="8.5703125" customWidth="1"/>
    <col min="7426" max="7426" width="67.140625" customWidth="1"/>
    <col min="7427" max="7427" width="21" customWidth="1"/>
    <col min="7428" max="7428" width="26.7109375" customWidth="1"/>
    <col min="7429" max="7429" width="22" customWidth="1"/>
    <col min="7430" max="7430" width="16.7109375" customWidth="1"/>
    <col min="7431" max="7431" width="21.140625" customWidth="1"/>
    <col min="7432" max="7432" width="22.140625" customWidth="1"/>
    <col min="7433" max="7433" width="22.28515625" customWidth="1"/>
    <col min="7434" max="7434" width="20.140625" customWidth="1"/>
    <col min="7435" max="7435" width="19.7109375" customWidth="1"/>
    <col min="7436" max="7436" width="18" customWidth="1"/>
    <col min="7437" max="7437" width="15.85546875" customWidth="1"/>
    <col min="7438" max="7438" width="20" customWidth="1"/>
    <col min="7439" max="7439" width="15" customWidth="1"/>
    <col min="7440" max="7440" width="0" hidden="1" customWidth="1"/>
    <col min="7441" max="7441" width="18.28515625" customWidth="1"/>
    <col min="7681" max="7681" width="8.5703125" customWidth="1"/>
    <col min="7682" max="7682" width="67.140625" customWidth="1"/>
    <col min="7683" max="7683" width="21" customWidth="1"/>
    <col min="7684" max="7684" width="26.7109375" customWidth="1"/>
    <col min="7685" max="7685" width="22" customWidth="1"/>
    <col min="7686" max="7686" width="16.7109375" customWidth="1"/>
    <col min="7687" max="7687" width="21.140625" customWidth="1"/>
    <col min="7688" max="7688" width="22.140625" customWidth="1"/>
    <col min="7689" max="7689" width="22.28515625" customWidth="1"/>
    <col min="7690" max="7690" width="20.140625" customWidth="1"/>
    <col min="7691" max="7691" width="19.7109375" customWidth="1"/>
    <col min="7692" max="7692" width="18" customWidth="1"/>
    <col min="7693" max="7693" width="15.85546875" customWidth="1"/>
    <col min="7694" max="7694" width="20" customWidth="1"/>
    <col min="7695" max="7695" width="15" customWidth="1"/>
    <col min="7696" max="7696" width="0" hidden="1" customWidth="1"/>
    <col min="7697" max="7697" width="18.28515625" customWidth="1"/>
    <col min="7937" max="7937" width="8.5703125" customWidth="1"/>
    <col min="7938" max="7938" width="67.140625" customWidth="1"/>
    <col min="7939" max="7939" width="21" customWidth="1"/>
    <col min="7940" max="7940" width="26.7109375" customWidth="1"/>
    <col min="7941" max="7941" width="22" customWidth="1"/>
    <col min="7942" max="7942" width="16.7109375" customWidth="1"/>
    <col min="7943" max="7943" width="21.140625" customWidth="1"/>
    <col min="7944" max="7944" width="22.140625" customWidth="1"/>
    <col min="7945" max="7945" width="22.28515625" customWidth="1"/>
    <col min="7946" max="7946" width="20.140625" customWidth="1"/>
    <col min="7947" max="7947" width="19.7109375" customWidth="1"/>
    <col min="7948" max="7948" width="18" customWidth="1"/>
    <col min="7949" max="7949" width="15.85546875" customWidth="1"/>
    <col min="7950" max="7950" width="20" customWidth="1"/>
    <col min="7951" max="7951" width="15" customWidth="1"/>
    <col min="7952" max="7952" width="0" hidden="1" customWidth="1"/>
    <col min="7953" max="7953" width="18.28515625" customWidth="1"/>
    <col min="8193" max="8193" width="8.5703125" customWidth="1"/>
    <col min="8194" max="8194" width="67.140625" customWidth="1"/>
    <col min="8195" max="8195" width="21" customWidth="1"/>
    <col min="8196" max="8196" width="26.7109375" customWidth="1"/>
    <col min="8197" max="8197" width="22" customWidth="1"/>
    <col min="8198" max="8198" width="16.7109375" customWidth="1"/>
    <col min="8199" max="8199" width="21.140625" customWidth="1"/>
    <col min="8200" max="8200" width="22.140625" customWidth="1"/>
    <col min="8201" max="8201" width="22.28515625" customWidth="1"/>
    <col min="8202" max="8202" width="20.140625" customWidth="1"/>
    <col min="8203" max="8203" width="19.7109375" customWidth="1"/>
    <col min="8204" max="8204" width="18" customWidth="1"/>
    <col min="8205" max="8205" width="15.85546875" customWidth="1"/>
    <col min="8206" max="8206" width="20" customWidth="1"/>
    <col min="8207" max="8207" width="15" customWidth="1"/>
    <col min="8208" max="8208" width="0" hidden="1" customWidth="1"/>
    <col min="8209" max="8209" width="18.28515625" customWidth="1"/>
    <col min="8449" max="8449" width="8.5703125" customWidth="1"/>
    <col min="8450" max="8450" width="67.140625" customWidth="1"/>
    <col min="8451" max="8451" width="21" customWidth="1"/>
    <col min="8452" max="8452" width="26.7109375" customWidth="1"/>
    <col min="8453" max="8453" width="22" customWidth="1"/>
    <col min="8454" max="8454" width="16.7109375" customWidth="1"/>
    <col min="8455" max="8455" width="21.140625" customWidth="1"/>
    <col min="8456" max="8456" width="22.140625" customWidth="1"/>
    <col min="8457" max="8457" width="22.28515625" customWidth="1"/>
    <col min="8458" max="8458" width="20.140625" customWidth="1"/>
    <col min="8459" max="8459" width="19.7109375" customWidth="1"/>
    <col min="8460" max="8460" width="18" customWidth="1"/>
    <col min="8461" max="8461" width="15.85546875" customWidth="1"/>
    <col min="8462" max="8462" width="20" customWidth="1"/>
    <col min="8463" max="8463" width="15" customWidth="1"/>
    <col min="8464" max="8464" width="0" hidden="1" customWidth="1"/>
    <col min="8465" max="8465" width="18.28515625" customWidth="1"/>
    <col min="8705" max="8705" width="8.5703125" customWidth="1"/>
    <col min="8706" max="8706" width="67.140625" customWidth="1"/>
    <col min="8707" max="8707" width="21" customWidth="1"/>
    <col min="8708" max="8708" width="26.7109375" customWidth="1"/>
    <col min="8709" max="8709" width="22" customWidth="1"/>
    <col min="8710" max="8710" width="16.7109375" customWidth="1"/>
    <col min="8711" max="8711" width="21.140625" customWidth="1"/>
    <col min="8712" max="8712" width="22.140625" customWidth="1"/>
    <col min="8713" max="8713" width="22.28515625" customWidth="1"/>
    <col min="8714" max="8714" width="20.140625" customWidth="1"/>
    <col min="8715" max="8715" width="19.7109375" customWidth="1"/>
    <col min="8716" max="8716" width="18" customWidth="1"/>
    <col min="8717" max="8717" width="15.85546875" customWidth="1"/>
    <col min="8718" max="8718" width="20" customWidth="1"/>
    <col min="8719" max="8719" width="15" customWidth="1"/>
    <col min="8720" max="8720" width="0" hidden="1" customWidth="1"/>
    <col min="8721" max="8721" width="18.28515625" customWidth="1"/>
    <col min="8961" max="8961" width="8.5703125" customWidth="1"/>
    <col min="8962" max="8962" width="67.140625" customWidth="1"/>
    <col min="8963" max="8963" width="21" customWidth="1"/>
    <col min="8964" max="8964" width="26.7109375" customWidth="1"/>
    <col min="8965" max="8965" width="22" customWidth="1"/>
    <col min="8966" max="8966" width="16.7109375" customWidth="1"/>
    <col min="8967" max="8967" width="21.140625" customWidth="1"/>
    <col min="8968" max="8968" width="22.140625" customWidth="1"/>
    <col min="8969" max="8969" width="22.28515625" customWidth="1"/>
    <col min="8970" max="8970" width="20.140625" customWidth="1"/>
    <col min="8971" max="8971" width="19.7109375" customWidth="1"/>
    <col min="8972" max="8972" width="18" customWidth="1"/>
    <col min="8973" max="8973" width="15.85546875" customWidth="1"/>
    <col min="8974" max="8974" width="20" customWidth="1"/>
    <col min="8975" max="8975" width="15" customWidth="1"/>
    <col min="8976" max="8976" width="0" hidden="1" customWidth="1"/>
    <col min="8977" max="8977" width="18.28515625" customWidth="1"/>
    <col min="9217" max="9217" width="8.5703125" customWidth="1"/>
    <col min="9218" max="9218" width="67.140625" customWidth="1"/>
    <col min="9219" max="9219" width="21" customWidth="1"/>
    <col min="9220" max="9220" width="26.7109375" customWidth="1"/>
    <col min="9221" max="9221" width="22" customWidth="1"/>
    <col min="9222" max="9222" width="16.7109375" customWidth="1"/>
    <col min="9223" max="9223" width="21.140625" customWidth="1"/>
    <col min="9224" max="9224" width="22.140625" customWidth="1"/>
    <col min="9225" max="9225" width="22.28515625" customWidth="1"/>
    <col min="9226" max="9226" width="20.140625" customWidth="1"/>
    <col min="9227" max="9227" width="19.7109375" customWidth="1"/>
    <col min="9228" max="9228" width="18" customWidth="1"/>
    <col min="9229" max="9229" width="15.85546875" customWidth="1"/>
    <col min="9230" max="9230" width="20" customWidth="1"/>
    <col min="9231" max="9231" width="15" customWidth="1"/>
    <col min="9232" max="9232" width="0" hidden="1" customWidth="1"/>
    <col min="9233" max="9233" width="18.28515625" customWidth="1"/>
    <col min="9473" max="9473" width="8.5703125" customWidth="1"/>
    <col min="9474" max="9474" width="67.140625" customWidth="1"/>
    <col min="9475" max="9475" width="21" customWidth="1"/>
    <col min="9476" max="9476" width="26.7109375" customWidth="1"/>
    <col min="9477" max="9477" width="22" customWidth="1"/>
    <col min="9478" max="9478" width="16.7109375" customWidth="1"/>
    <col min="9479" max="9479" width="21.140625" customWidth="1"/>
    <col min="9480" max="9480" width="22.140625" customWidth="1"/>
    <col min="9481" max="9481" width="22.28515625" customWidth="1"/>
    <col min="9482" max="9482" width="20.140625" customWidth="1"/>
    <col min="9483" max="9483" width="19.7109375" customWidth="1"/>
    <col min="9484" max="9484" width="18" customWidth="1"/>
    <col min="9485" max="9485" width="15.85546875" customWidth="1"/>
    <col min="9486" max="9486" width="20" customWidth="1"/>
    <col min="9487" max="9487" width="15" customWidth="1"/>
    <col min="9488" max="9488" width="0" hidden="1" customWidth="1"/>
    <col min="9489" max="9489" width="18.28515625" customWidth="1"/>
    <col min="9729" max="9729" width="8.5703125" customWidth="1"/>
    <col min="9730" max="9730" width="67.140625" customWidth="1"/>
    <col min="9731" max="9731" width="21" customWidth="1"/>
    <col min="9732" max="9732" width="26.7109375" customWidth="1"/>
    <col min="9733" max="9733" width="22" customWidth="1"/>
    <col min="9734" max="9734" width="16.7109375" customWidth="1"/>
    <col min="9735" max="9735" width="21.140625" customWidth="1"/>
    <col min="9736" max="9736" width="22.140625" customWidth="1"/>
    <col min="9737" max="9737" width="22.28515625" customWidth="1"/>
    <col min="9738" max="9738" width="20.140625" customWidth="1"/>
    <col min="9739" max="9739" width="19.7109375" customWidth="1"/>
    <col min="9740" max="9740" width="18" customWidth="1"/>
    <col min="9741" max="9741" width="15.85546875" customWidth="1"/>
    <col min="9742" max="9742" width="20" customWidth="1"/>
    <col min="9743" max="9743" width="15" customWidth="1"/>
    <col min="9744" max="9744" width="0" hidden="1" customWidth="1"/>
    <col min="9745" max="9745" width="18.28515625" customWidth="1"/>
    <col min="9985" max="9985" width="8.5703125" customWidth="1"/>
    <col min="9986" max="9986" width="67.140625" customWidth="1"/>
    <col min="9987" max="9987" width="21" customWidth="1"/>
    <col min="9988" max="9988" width="26.7109375" customWidth="1"/>
    <col min="9989" max="9989" width="22" customWidth="1"/>
    <col min="9990" max="9990" width="16.7109375" customWidth="1"/>
    <col min="9991" max="9991" width="21.140625" customWidth="1"/>
    <col min="9992" max="9992" width="22.140625" customWidth="1"/>
    <col min="9993" max="9993" width="22.28515625" customWidth="1"/>
    <col min="9994" max="9994" width="20.140625" customWidth="1"/>
    <col min="9995" max="9995" width="19.7109375" customWidth="1"/>
    <col min="9996" max="9996" width="18" customWidth="1"/>
    <col min="9997" max="9997" width="15.85546875" customWidth="1"/>
    <col min="9998" max="9998" width="20" customWidth="1"/>
    <col min="9999" max="9999" width="15" customWidth="1"/>
    <col min="10000" max="10000" width="0" hidden="1" customWidth="1"/>
    <col min="10001" max="10001" width="18.28515625" customWidth="1"/>
    <col min="10241" max="10241" width="8.5703125" customWidth="1"/>
    <col min="10242" max="10242" width="67.140625" customWidth="1"/>
    <col min="10243" max="10243" width="21" customWidth="1"/>
    <col min="10244" max="10244" width="26.7109375" customWidth="1"/>
    <col min="10245" max="10245" width="22" customWidth="1"/>
    <col min="10246" max="10246" width="16.7109375" customWidth="1"/>
    <col min="10247" max="10247" width="21.140625" customWidth="1"/>
    <col min="10248" max="10248" width="22.140625" customWidth="1"/>
    <col min="10249" max="10249" width="22.28515625" customWidth="1"/>
    <col min="10250" max="10250" width="20.140625" customWidth="1"/>
    <col min="10251" max="10251" width="19.7109375" customWidth="1"/>
    <col min="10252" max="10252" width="18" customWidth="1"/>
    <col min="10253" max="10253" width="15.85546875" customWidth="1"/>
    <col min="10254" max="10254" width="20" customWidth="1"/>
    <col min="10255" max="10255" width="15" customWidth="1"/>
    <col min="10256" max="10256" width="0" hidden="1" customWidth="1"/>
    <col min="10257" max="10257" width="18.28515625" customWidth="1"/>
    <col min="10497" max="10497" width="8.5703125" customWidth="1"/>
    <col min="10498" max="10498" width="67.140625" customWidth="1"/>
    <col min="10499" max="10499" width="21" customWidth="1"/>
    <col min="10500" max="10500" width="26.7109375" customWidth="1"/>
    <col min="10501" max="10501" width="22" customWidth="1"/>
    <col min="10502" max="10502" width="16.7109375" customWidth="1"/>
    <col min="10503" max="10503" width="21.140625" customWidth="1"/>
    <col min="10504" max="10504" width="22.140625" customWidth="1"/>
    <col min="10505" max="10505" width="22.28515625" customWidth="1"/>
    <col min="10506" max="10506" width="20.140625" customWidth="1"/>
    <col min="10507" max="10507" width="19.7109375" customWidth="1"/>
    <col min="10508" max="10508" width="18" customWidth="1"/>
    <col min="10509" max="10509" width="15.85546875" customWidth="1"/>
    <col min="10510" max="10510" width="20" customWidth="1"/>
    <col min="10511" max="10511" width="15" customWidth="1"/>
    <col min="10512" max="10512" width="0" hidden="1" customWidth="1"/>
    <col min="10513" max="10513" width="18.28515625" customWidth="1"/>
    <col min="10753" max="10753" width="8.5703125" customWidth="1"/>
    <col min="10754" max="10754" width="67.140625" customWidth="1"/>
    <col min="10755" max="10755" width="21" customWidth="1"/>
    <col min="10756" max="10756" width="26.7109375" customWidth="1"/>
    <col min="10757" max="10757" width="22" customWidth="1"/>
    <col min="10758" max="10758" width="16.7109375" customWidth="1"/>
    <col min="10759" max="10759" width="21.140625" customWidth="1"/>
    <col min="10760" max="10760" width="22.140625" customWidth="1"/>
    <col min="10761" max="10761" width="22.28515625" customWidth="1"/>
    <col min="10762" max="10762" width="20.140625" customWidth="1"/>
    <col min="10763" max="10763" width="19.7109375" customWidth="1"/>
    <col min="10764" max="10764" width="18" customWidth="1"/>
    <col min="10765" max="10765" width="15.85546875" customWidth="1"/>
    <col min="10766" max="10766" width="20" customWidth="1"/>
    <col min="10767" max="10767" width="15" customWidth="1"/>
    <col min="10768" max="10768" width="0" hidden="1" customWidth="1"/>
    <col min="10769" max="10769" width="18.28515625" customWidth="1"/>
    <col min="11009" max="11009" width="8.5703125" customWidth="1"/>
    <col min="11010" max="11010" width="67.140625" customWidth="1"/>
    <col min="11011" max="11011" width="21" customWidth="1"/>
    <col min="11012" max="11012" width="26.7109375" customWidth="1"/>
    <col min="11013" max="11013" width="22" customWidth="1"/>
    <col min="11014" max="11014" width="16.7109375" customWidth="1"/>
    <col min="11015" max="11015" width="21.140625" customWidth="1"/>
    <col min="11016" max="11016" width="22.140625" customWidth="1"/>
    <col min="11017" max="11017" width="22.28515625" customWidth="1"/>
    <col min="11018" max="11018" width="20.140625" customWidth="1"/>
    <col min="11019" max="11019" width="19.7109375" customWidth="1"/>
    <col min="11020" max="11020" width="18" customWidth="1"/>
    <col min="11021" max="11021" width="15.85546875" customWidth="1"/>
    <col min="11022" max="11022" width="20" customWidth="1"/>
    <col min="11023" max="11023" width="15" customWidth="1"/>
    <col min="11024" max="11024" width="0" hidden="1" customWidth="1"/>
    <col min="11025" max="11025" width="18.28515625" customWidth="1"/>
    <col min="11265" max="11265" width="8.5703125" customWidth="1"/>
    <col min="11266" max="11266" width="67.140625" customWidth="1"/>
    <col min="11267" max="11267" width="21" customWidth="1"/>
    <col min="11268" max="11268" width="26.7109375" customWidth="1"/>
    <col min="11269" max="11269" width="22" customWidth="1"/>
    <col min="11270" max="11270" width="16.7109375" customWidth="1"/>
    <col min="11271" max="11271" width="21.140625" customWidth="1"/>
    <col min="11272" max="11272" width="22.140625" customWidth="1"/>
    <col min="11273" max="11273" width="22.28515625" customWidth="1"/>
    <col min="11274" max="11274" width="20.140625" customWidth="1"/>
    <col min="11275" max="11275" width="19.7109375" customWidth="1"/>
    <col min="11276" max="11276" width="18" customWidth="1"/>
    <col min="11277" max="11277" width="15.85546875" customWidth="1"/>
    <col min="11278" max="11278" width="20" customWidth="1"/>
    <col min="11279" max="11279" width="15" customWidth="1"/>
    <col min="11280" max="11280" width="0" hidden="1" customWidth="1"/>
    <col min="11281" max="11281" width="18.28515625" customWidth="1"/>
    <col min="11521" max="11521" width="8.5703125" customWidth="1"/>
    <col min="11522" max="11522" width="67.140625" customWidth="1"/>
    <col min="11523" max="11523" width="21" customWidth="1"/>
    <col min="11524" max="11524" width="26.7109375" customWidth="1"/>
    <col min="11525" max="11525" width="22" customWidth="1"/>
    <col min="11526" max="11526" width="16.7109375" customWidth="1"/>
    <col min="11527" max="11527" width="21.140625" customWidth="1"/>
    <col min="11528" max="11528" width="22.140625" customWidth="1"/>
    <col min="11529" max="11529" width="22.28515625" customWidth="1"/>
    <col min="11530" max="11530" width="20.140625" customWidth="1"/>
    <col min="11531" max="11531" width="19.7109375" customWidth="1"/>
    <col min="11532" max="11532" width="18" customWidth="1"/>
    <col min="11533" max="11533" width="15.85546875" customWidth="1"/>
    <col min="11534" max="11534" width="20" customWidth="1"/>
    <col min="11535" max="11535" width="15" customWidth="1"/>
    <col min="11536" max="11536" width="0" hidden="1" customWidth="1"/>
    <col min="11537" max="11537" width="18.28515625" customWidth="1"/>
    <col min="11777" max="11777" width="8.5703125" customWidth="1"/>
    <col min="11778" max="11778" width="67.140625" customWidth="1"/>
    <col min="11779" max="11779" width="21" customWidth="1"/>
    <col min="11780" max="11780" width="26.7109375" customWidth="1"/>
    <col min="11781" max="11781" width="22" customWidth="1"/>
    <col min="11782" max="11782" width="16.7109375" customWidth="1"/>
    <col min="11783" max="11783" width="21.140625" customWidth="1"/>
    <col min="11784" max="11784" width="22.140625" customWidth="1"/>
    <col min="11785" max="11785" width="22.28515625" customWidth="1"/>
    <col min="11786" max="11786" width="20.140625" customWidth="1"/>
    <col min="11787" max="11787" width="19.7109375" customWidth="1"/>
    <col min="11788" max="11788" width="18" customWidth="1"/>
    <col min="11789" max="11789" width="15.85546875" customWidth="1"/>
    <col min="11790" max="11790" width="20" customWidth="1"/>
    <col min="11791" max="11791" width="15" customWidth="1"/>
    <col min="11792" max="11792" width="0" hidden="1" customWidth="1"/>
    <col min="11793" max="11793" width="18.28515625" customWidth="1"/>
    <col min="12033" max="12033" width="8.5703125" customWidth="1"/>
    <col min="12034" max="12034" width="67.140625" customWidth="1"/>
    <col min="12035" max="12035" width="21" customWidth="1"/>
    <col min="12036" max="12036" width="26.7109375" customWidth="1"/>
    <col min="12037" max="12037" width="22" customWidth="1"/>
    <col min="12038" max="12038" width="16.7109375" customWidth="1"/>
    <col min="12039" max="12039" width="21.140625" customWidth="1"/>
    <col min="12040" max="12040" width="22.140625" customWidth="1"/>
    <col min="12041" max="12041" width="22.28515625" customWidth="1"/>
    <col min="12042" max="12042" width="20.140625" customWidth="1"/>
    <col min="12043" max="12043" width="19.7109375" customWidth="1"/>
    <col min="12044" max="12044" width="18" customWidth="1"/>
    <col min="12045" max="12045" width="15.85546875" customWidth="1"/>
    <col min="12046" max="12046" width="20" customWidth="1"/>
    <col min="12047" max="12047" width="15" customWidth="1"/>
    <col min="12048" max="12048" width="0" hidden="1" customWidth="1"/>
    <col min="12049" max="12049" width="18.28515625" customWidth="1"/>
    <col min="12289" max="12289" width="8.5703125" customWidth="1"/>
    <col min="12290" max="12290" width="67.140625" customWidth="1"/>
    <col min="12291" max="12291" width="21" customWidth="1"/>
    <col min="12292" max="12292" width="26.7109375" customWidth="1"/>
    <col min="12293" max="12293" width="22" customWidth="1"/>
    <col min="12294" max="12294" width="16.7109375" customWidth="1"/>
    <col min="12295" max="12295" width="21.140625" customWidth="1"/>
    <col min="12296" max="12296" width="22.140625" customWidth="1"/>
    <col min="12297" max="12297" width="22.28515625" customWidth="1"/>
    <col min="12298" max="12298" width="20.140625" customWidth="1"/>
    <col min="12299" max="12299" width="19.7109375" customWidth="1"/>
    <col min="12300" max="12300" width="18" customWidth="1"/>
    <col min="12301" max="12301" width="15.85546875" customWidth="1"/>
    <col min="12302" max="12302" width="20" customWidth="1"/>
    <col min="12303" max="12303" width="15" customWidth="1"/>
    <col min="12304" max="12304" width="0" hidden="1" customWidth="1"/>
    <col min="12305" max="12305" width="18.28515625" customWidth="1"/>
    <col min="12545" max="12545" width="8.5703125" customWidth="1"/>
    <col min="12546" max="12546" width="67.140625" customWidth="1"/>
    <col min="12547" max="12547" width="21" customWidth="1"/>
    <col min="12548" max="12548" width="26.7109375" customWidth="1"/>
    <col min="12549" max="12549" width="22" customWidth="1"/>
    <col min="12550" max="12550" width="16.7109375" customWidth="1"/>
    <col min="12551" max="12551" width="21.140625" customWidth="1"/>
    <col min="12552" max="12552" width="22.140625" customWidth="1"/>
    <col min="12553" max="12553" width="22.28515625" customWidth="1"/>
    <col min="12554" max="12554" width="20.140625" customWidth="1"/>
    <col min="12555" max="12555" width="19.7109375" customWidth="1"/>
    <col min="12556" max="12556" width="18" customWidth="1"/>
    <col min="12557" max="12557" width="15.85546875" customWidth="1"/>
    <col min="12558" max="12558" width="20" customWidth="1"/>
    <col min="12559" max="12559" width="15" customWidth="1"/>
    <col min="12560" max="12560" width="0" hidden="1" customWidth="1"/>
    <col min="12561" max="12561" width="18.28515625" customWidth="1"/>
    <col min="12801" max="12801" width="8.5703125" customWidth="1"/>
    <col min="12802" max="12802" width="67.140625" customWidth="1"/>
    <col min="12803" max="12803" width="21" customWidth="1"/>
    <col min="12804" max="12804" width="26.7109375" customWidth="1"/>
    <col min="12805" max="12805" width="22" customWidth="1"/>
    <col min="12806" max="12806" width="16.7109375" customWidth="1"/>
    <col min="12807" max="12807" width="21.140625" customWidth="1"/>
    <col min="12808" max="12808" width="22.140625" customWidth="1"/>
    <col min="12809" max="12809" width="22.28515625" customWidth="1"/>
    <col min="12810" max="12810" width="20.140625" customWidth="1"/>
    <col min="12811" max="12811" width="19.7109375" customWidth="1"/>
    <col min="12812" max="12812" width="18" customWidth="1"/>
    <col min="12813" max="12813" width="15.85546875" customWidth="1"/>
    <col min="12814" max="12814" width="20" customWidth="1"/>
    <col min="12815" max="12815" width="15" customWidth="1"/>
    <col min="12816" max="12816" width="0" hidden="1" customWidth="1"/>
    <col min="12817" max="12817" width="18.28515625" customWidth="1"/>
    <col min="13057" max="13057" width="8.5703125" customWidth="1"/>
    <col min="13058" max="13058" width="67.140625" customWidth="1"/>
    <col min="13059" max="13059" width="21" customWidth="1"/>
    <col min="13060" max="13060" width="26.7109375" customWidth="1"/>
    <col min="13061" max="13061" width="22" customWidth="1"/>
    <col min="13062" max="13062" width="16.7109375" customWidth="1"/>
    <col min="13063" max="13063" width="21.140625" customWidth="1"/>
    <col min="13064" max="13064" width="22.140625" customWidth="1"/>
    <col min="13065" max="13065" width="22.28515625" customWidth="1"/>
    <col min="13066" max="13066" width="20.140625" customWidth="1"/>
    <col min="13067" max="13067" width="19.7109375" customWidth="1"/>
    <col min="13068" max="13068" width="18" customWidth="1"/>
    <col min="13069" max="13069" width="15.85546875" customWidth="1"/>
    <col min="13070" max="13070" width="20" customWidth="1"/>
    <col min="13071" max="13071" width="15" customWidth="1"/>
    <col min="13072" max="13072" width="0" hidden="1" customWidth="1"/>
    <col min="13073" max="13073" width="18.28515625" customWidth="1"/>
    <col min="13313" max="13313" width="8.5703125" customWidth="1"/>
    <col min="13314" max="13314" width="67.140625" customWidth="1"/>
    <col min="13315" max="13315" width="21" customWidth="1"/>
    <col min="13316" max="13316" width="26.7109375" customWidth="1"/>
    <col min="13317" max="13317" width="22" customWidth="1"/>
    <col min="13318" max="13318" width="16.7109375" customWidth="1"/>
    <col min="13319" max="13319" width="21.140625" customWidth="1"/>
    <col min="13320" max="13320" width="22.140625" customWidth="1"/>
    <col min="13321" max="13321" width="22.28515625" customWidth="1"/>
    <col min="13322" max="13322" width="20.140625" customWidth="1"/>
    <col min="13323" max="13323" width="19.7109375" customWidth="1"/>
    <col min="13324" max="13324" width="18" customWidth="1"/>
    <col min="13325" max="13325" width="15.85546875" customWidth="1"/>
    <col min="13326" max="13326" width="20" customWidth="1"/>
    <col min="13327" max="13327" width="15" customWidth="1"/>
    <col min="13328" max="13328" width="0" hidden="1" customWidth="1"/>
    <col min="13329" max="13329" width="18.28515625" customWidth="1"/>
    <col min="13569" max="13569" width="8.5703125" customWidth="1"/>
    <col min="13570" max="13570" width="67.140625" customWidth="1"/>
    <col min="13571" max="13571" width="21" customWidth="1"/>
    <col min="13572" max="13572" width="26.7109375" customWidth="1"/>
    <col min="13573" max="13573" width="22" customWidth="1"/>
    <col min="13574" max="13574" width="16.7109375" customWidth="1"/>
    <col min="13575" max="13575" width="21.140625" customWidth="1"/>
    <col min="13576" max="13576" width="22.140625" customWidth="1"/>
    <col min="13577" max="13577" width="22.28515625" customWidth="1"/>
    <col min="13578" max="13578" width="20.140625" customWidth="1"/>
    <col min="13579" max="13579" width="19.7109375" customWidth="1"/>
    <col min="13580" max="13580" width="18" customWidth="1"/>
    <col min="13581" max="13581" width="15.85546875" customWidth="1"/>
    <col min="13582" max="13582" width="20" customWidth="1"/>
    <col min="13583" max="13583" width="15" customWidth="1"/>
    <col min="13584" max="13584" width="0" hidden="1" customWidth="1"/>
    <col min="13585" max="13585" width="18.28515625" customWidth="1"/>
    <col min="13825" max="13825" width="8.5703125" customWidth="1"/>
    <col min="13826" max="13826" width="67.140625" customWidth="1"/>
    <col min="13827" max="13827" width="21" customWidth="1"/>
    <col min="13828" max="13828" width="26.7109375" customWidth="1"/>
    <col min="13829" max="13829" width="22" customWidth="1"/>
    <col min="13830" max="13830" width="16.7109375" customWidth="1"/>
    <col min="13831" max="13831" width="21.140625" customWidth="1"/>
    <col min="13832" max="13832" width="22.140625" customWidth="1"/>
    <col min="13833" max="13833" width="22.28515625" customWidth="1"/>
    <col min="13834" max="13834" width="20.140625" customWidth="1"/>
    <col min="13835" max="13835" width="19.7109375" customWidth="1"/>
    <col min="13836" max="13836" width="18" customWidth="1"/>
    <col min="13837" max="13837" width="15.85546875" customWidth="1"/>
    <col min="13838" max="13838" width="20" customWidth="1"/>
    <col min="13839" max="13839" width="15" customWidth="1"/>
    <col min="13840" max="13840" width="0" hidden="1" customWidth="1"/>
    <col min="13841" max="13841" width="18.28515625" customWidth="1"/>
    <col min="14081" max="14081" width="8.5703125" customWidth="1"/>
    <col min="14082" max="14082" width="67.140625" customWidth="1"/>
    <col min="14083" max="14083" width="21" customWidth="1"/>
    <col min="14084" max="14084" width="26.7109375" customWidth="1"/>
    <col min="14085" max="14085" width="22" customWidth="1"/>
    <col min="14086" max="14086" width="16.7109375" customWidth="1"/>
    <col min="14087" max="14087" width="21.140625" customWidth="1"/>
    <col min="14088" max="14088" width="22.140625" customWidth="1"/>
    <col min="14089" max="14089" width="22.28515625" customWidth="1"/>
    <col min="14090" max="14090" width="20.140625" customWidth="1"/>
    <col min="14091" max="14091" width="19.7109375" customWidth="1"/>
    <col min="14092" max="14092" width="18" customWidth="1"/>
    <col min="14093" max="14093" width="15.85546875" customWidth="1"/>
    <col min="14094" max="14094" width="20" customWidth="1"/>
    <col min="14095" max="14095" width="15" customWidth="1"/>
    <col min="14096" max="14096" width="0" hidden="1" customWidth="1"/>
    <col min="14097" max="14097" width="18.28515625" customWidth="1"/>
    <col min="14337" max="14337" width="8.5703125" customWidth="1"/>
    <col min="14338" max="14338" width="67.140625" customWidth="1"/>
    <col min="14339" max="14339" width="21" customWidth="1"/>
    <col min="14340" max="14340" width="26.7109375" customWidth="1"/>
    <col min="14341" max="14341" width="22" customWidth="1"/>
    <col min="14342" max="14342" width="16.7109375" customWidth="1"/>
    <col min="14343" max="14343" width="21.140625" customWidth="1"/>
    <col min="14344" max="14344" width="22.140625" customWidth="1"/>
    <col min="14345" max="14345" width="22.28515625" customWidth="1"/>
    <col min="14346" max="14346" width="20.140625" customWidth="1"/>
    <col min="14347" max="14347" width="19.7109375" customWidth="1"/>
    <col min="14348" max="14348" width="18" customWidth="1"/>
    <col min="14349" max="14349" width="15.85546875" customWidth="1"/>
    <col min="14350" max="14350" width="20" customWidth="1"/>
    <col min="14351" max="14351" width="15" customWidth="1"/>
    <col min="14352" max="14352" width="0" hidden="1" customWidth="1"/>
    <col min="14353" max="14353" width="18.28515625" customWidth="1"/>
    <col min="14593" max="14593" width="8.5703125" customWidth="1"/>
    <col min="14594" max="14594" width="67.140625" customWidth="1"/>
    <col min="14595" max="14595" width="21" customWidth="1"/>
    <col min="14596" max="14596" width="26.7109375" customWidth="1"/>
    <col min="14597" max="14597" width="22" customWidth="1"/>
    <col min="14598" max="14598" width="16.7109375" customWidth="1"/>
    <col min="14599" max="14599" width="21.140625" customWidth="1"/>
    <col min="14600" max="14600" width="22.140625" customWidth="1"/>
    <col min="14601" max="14601" width="22.28515625" customWidth="1"/>
    <col min="14602" max="14602" width="20.140625" customWidth="1"/>
    <col min="14603" max="14603" width="19.7109375" customWidth="1"/>
    <col min="14604" max="14604" width="18" customWidth="1"/>
    <col min="14605" max="14605" width="15.85546875" customWidth="1"/>
    <col min="14606" max="14606" width="20" customWidth="1"/>
    <col min="14607" max="14607" width="15" customWidth="1"/>
    <col min="14608" max="14608" width="0" hidden="1" customWidth="1"/>
    <col min="14609" max="14609" width="18.28515625" customWidth="1"/>
    <col min="14849" max="14849" width="8.5703125" customWidth="1"/>
    <col min="14850" max="14850" width="67.140625" customWidth="1"/>
    <col min="14851" max="14851" width="21" customWidth="1"/>
    <col min="14852" max="14852" width="26.7109375" customWidth="1"/>
    <col min="14853" max="14853" width="22" customWidth="1"/>
    <col min="14854" max="14854" width="16.7109375" customWidth="1"/>
    <col min="14855" max="14855" width="21.140625" customWidth="1"/>
    <col min="14856" max="14856" width="22.140625" customWidth="1"/>
    <col min="14857" max="14857" width="22.28515625" customWidth="1"/>
    <col min="14858" max="14858" width="20.140625" customWidth="1"/>
    <col min="14859" max="14859" width="19.7109375" customWidth="1"/>
    <col min="14860" max="14860" width="18" customWidth="1"/>
    <col min="14861" max="14861" width="15.85546875" customWidth="1"/>
    <col min="14862" max="14862" width="20" customWidth="1"/>
    <col min="14863" max="14863" width="15" customWidth="1"/>
    <col min="14864" max="14864" width="0" hidden="1" customWidth="1"/>
    <col min="14865" max="14865" width="18.28515625" customWidth="1"/>
    <col min="15105" max="15105" width="8.5703125" customWidth="1"/>
    <col min="15106" max="15106" width="67.140625" customWidth="1"/>
    <col min="15107" max="15107" width="21" customWidth="1"/>
    <col min="15108" max="15108" width="26.7109375" customWidth="1"/>
    <col min="15109" max="15109" width="22" customWidth="1"/>
    <col min="15110" max="15110" width="16.7109375" customWidth="1"/>
    <col min="15111" max="15111" width="21.140625" customWidth="1"/>
    <col min="15112" max="15112" width="22.140625" customWidth="1"/>
    <col min="15113" max="15113" width="22.28515625" customWidth="1"/>
    <col min="15114" max="15114" width="20.140625" customWidth="1"/>
    <col min="15115" max="15115" width="19.7109375" customWidth="1"/>
    <col min="15116" max="15116" width="18" customWidth="1"/>
    <col min="15117" max="15117" width="15.85546875" customWidth="1"/>
    <col min="15118" max="15118" width="20" customWidth="1"/>
    <col min="15119" max="15119" width="15" customWidth="1"/>
    <col min="15120" max="15120" width="0" hidden="1" customWidth="1"/>
    <col min="15121" max="15121" width="18.28515625" customWidth="1"/>
    <col min="15361" max="15361" width="8.5703125" customWidth="1"/>
    <col min="15362" max="15362" width="67.140625" customWidth="1"/>
    <col min="15363" max="15363" width="21" customWidth="1"/>
    <col min="15364" max="15364" width="26.7109375" customWidth="1"/>
    <col min="15365" max="15365" width="22" customWidth="1"/>
    <col min="15366" max="15366" width="16.7109375" customWidth="1"/>
    <col min="15367" max="15367" width="21.140625" customWidth="1"/>
    <col min="15368" max="15368" width="22.140625" customWidth="1"/>
    <col min="15369" max="15369" width="22.28515625" customWidth="1"/>
    <col min="15370" max="15370" width="20.140625" customWidth="1"/>
    <col min="15371" max="15371" width="19.7109375" customWidth="1"/>
    <col min="15372" max="15372" width="18" customWidth="1"/>
    <col min="15373" max="15373" width="15.85546875" customWidth="1"/>
    <col min="15374" max="15374" width="20" customWidth="1"/>
    <col min="15375" max="15375" width="15" customWidth="1"/>
    <col min="15376" max="15376" width="0" hidden="1" customWidth="1"/>
    <col min="15377" max="15377" width="18.28515625" customWidth="1"/>
    <col min="15617" max="15617" width="8.5703125" customWidth="1"/>
    <col min="15618" max="15618" width="67.140625" customWidth="1"/>
    <col min="15619" max="15619" width="21" customWidth="1"/>
    <col min="15620" max="15620" width="26.7109375" customWidth="1"/>
    <col min="15621" max="15621" width="22" customWidth="1"/>
    <col min="15622" max="15622" width="16.7109375" customWidth="1"/>
    <col min="15623" max="15623" width="21.140625" customWidth="1"/>
    <col min="15624" max="15624" width="22.140625" customWidth="1"/>
    <col min="15625" max="15625" width="22.28515625" customWidth="1"/>
    <col min="15626" max="15626" width="20.140625" customWidth="1"/>
    <col min="15627" max="15627" width="19.7109375" customWidth="1"/>
    <col min="15628" max="15628" width="18" customWidth="1"/>
    <col min="15629" max="15629" width="15.85546875" customWidth="1"/>
    <col min="15630" max="15630" width="20" customWidth="1"/>
    <col min="15631" max="15631" width="15" customWidth="1"/>
    <col min="15632" max="15632" width="0" hidden="1" customWidth="1"/>
    <col min="15633" max="15633" width="18.28515625" customWidth="1"/>
    <col min="15873" max="15873" width="8.5703125" customWidth="1"/>
    <col min="15874" max="15874" width="67.140625" customWidth="1"/>
    <col min="15875" max="15875" width="21" customWidth="1"/>
    <col min="15876" max="15876" width="26.7109375" customWidth="1"/>
    <col min="15877" max="15877" width="22" customWidth="1"/>
    <col min="15878" max="15878" width="16.7109375" customWidth="1"/>
    <col min="15879" max="15879" width="21.140625" customWidth="1"/>
    <col min="15880" max="15880" width="22.140625" customWidth="1"/>
    <col min="15881" max="15881" width="22.28515625" customWidth="1"/>
    <col min="15882" max="15882" width="20.140625" customWidth="1"/>
    <col min="15883" max="15883" width="19.7109375" customWidth="1"/>
    <col min="15884" max="15884" width="18" customWidth="1"/>
    <col min="15885" max="15885" width="15.85546875" customWidth="1"/>
    <col min="15886" max="15886" width="20" customWidth="1"/>
    <col min="15887" max="15887" width="15" customWidth="1"/>
    <col min="15888" max="15888" width="0" hidden="1" customWidth="1"/>
    <col min="15889" max="15889" width="18.28515625" customWidth="1"/>
    <col min="16129" max="16129" width="8.5703125" customWidth="1"/>
    <col min="16130" max="16130" width="67.140625" customWidth="1"/>
    <col min="16131" max="16131" width="21" customWidth="1"/>
    <col min="16132" max="16132" width="26.7109375" customWidth="1"/>
    <col min="16133" max="16133" width="22" customWidth="1"/>
    <col min="16134" max="16134" width="16.7109375" customWidth="1"/>
    <col min="16135" max="16135" width="21.140625" customWidth="1"/>
    <col min="16136" max="16136" width="22.140625" customWidth="1"/>
    <col min="16137" max="16137" width="22.28515625" customWidth="1"/>
    <col min="16138" max="16138" width="20.140625" customWidth="1"/>
    <col min="16139" max="16139" width="19.7109375" customWidth="1"/>
    <col min="16140" max="16140" width="18" customWidth="1"/>
    <col min="16141" max="16141" width="15.85546875" customWidth="1"/>
    <col min="16142" max="16142" width="20" customWidth="1"/>
    <col min="16143" max="16143" width="15" customWidth="1"/>
    <col min="16144" max="16144" width="0" hidden="1" customWidth="1"/>
    <col min="16145" max="16145" width="18.28515625" customWidth="1"/>
  </cols>
  <sheetData>
    <row r="1" spans="1:20" ht="20.25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20" ht="20.25" x14ac:dyDescent="0.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20" ht="20.25" x14ac:dyDescent="0.3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</row>
    <row r="4" spans="1:20" ht="20.25" x14ac:dyDescent="0.3">
      <c r="A4" s="32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1:20" ht="17.25" customHeight="1" thickBot="1" x14ac:dyDescent="0.35">
      <c r="A5" s="73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20" ht="118.5" customHeight="1" thickBot="1" x14ac:dyDescent="0.3">
      <c r="A6" s="28" t="s">
        <v>5</v>
      </c>
      <c r="B6" s="27" t="s">
        <v>6</v>
      </c>
      <c r="C6" s="28" t="s">
        <v>7</v>
      </c>
      <c r="D6" s="35" t="s">
        <v>8</v>
      </c>
      <c r="E6" s="27" t="s">
        <v>9</v>
      </c>
      <c r="F6" s="28" t="s">
        <v>10</v>
      </c>
      <c r="G6" s="35" t="s">
        <v>11</v>
      </c>
      <c r="H6" s="28" t="s">
        <v>12</v>
      </c>
      <c r="I6" s="36" t="s">
        <v>13</v>
      </c>
      <c r="J6" s="28" t="s">
        <v>14</v>
      </c>
      <c r="K6" s="28" t="s">
        <v>15</v>
      </c>
      <c r="L6" s="35" t="s">
        <v>16</v>
      </c>
      <c r="M6" s="28" t="s">
        <v>17</v>
      </c>
      <c r="N6" s="28" t="s">
        <v>18</v>
      </c>
      <c r="O6" s="28" t="s">
        <v>178</v>
      </c>
      <c r="P6" s="35" t="s">
        <v>19</v>
      </c>
      <c r="Q6" s="28" t="s">
        <v>20</v>
      </c>
    </row>
    <row r="7" spans="1:20" ht="20.100000000000001" customHeight="1" x14ac:dyDescent="0.25">
      <c r="A7" s="50"/>
      <c r="B7" s="51" t="s">
        <v>21</v>
      </c>
      <c r="C7" s="1">
        <f>SUM(C8+C20+C54+C87+C97)</f>
        <v>2921300</v>
      </c>
      <c r="D7" s="1">
        <v>0</v>
      </c>
      <c r="E7" s="1">
        <f>SUM(E8+E20+E54+E87+E97)</f>
        <v>2921300</v>
      </c>
      <c r="F7" s="1">
        <v>2097187</v>
      </c>
      <c r="G7" s="1">
        <v>0</v>
      </c>
      <c r="H7" s="1">
        <v>170445</v>
      </c>
      <c r="I7" s="2">
        <v>986451</v>
      </c>
      <c r="J7" s="1">
        <f>F7-I7</f>
        <v>1110736</v>
      </c>
      <c r="K7" s="1">
        <f>SUM(E7-G7-I7)</f>
        <v>1934849</v>
      </c>
      <c r="L7" s="1">
        <f>SUM(E7-F7)</f>
        <v>824113</v>
      </c>
      <c r="M7" s="1">
        <v>955655</v>
      </c>
      <c r="N7" s="1">
        <f>SUM(I7-M7)</f>
        <v>30796</v>
      </c>
      <c r="O7" s="52">
        <f t="shared" ref="O7:O14" si="0">SUM(I7/F7*100%)</f>
        <v>0.47036864142301094</v>
      </c>
      <c r="P7" s="3">
        <f>SUM(H7/E7)</f>
        <v>5.8345599561838907E-2</v>
      </c>
      <c r="Q7" s="53">
        <f>SUM(I7/E7*100%)</f>
        <v>0.33767535001540411</v>
      </c>
    </row>
    <row r="8" spans="1:20" s="6" customFormat="1" ht="20.100000000000001" customHeight="1" x14ac:dyDescent="0.25">
      <c r="A8" s="54"/>
      <c r="B8" s="37" t="s">
        <v>22</v>
      </c>
      <c r="C8" s="4">
        <f>SUM(C9:C15)</f>
        <v>1694300</v>
      </c>
      <c r="D8" s="4">
        <f>SUM(D9:D18)</f>
        <v>0</v>
      </c>
      <c r="E8" s="4">
        <f>SUM(E9:E18)</f>
        <v>1694300</v>
      </c>
      <c r="F8" s="4">
        <f>SUM(F9:F18)</f>
        <v>1129542</v>
      </c>
      <c r="G8" s="4">
        <v>0</v>
      </c>
      <c r="H8" s="4">
        <f>SUM(H9:H18)</f>
        <v>104955.73999999999</v>
      </c>
      <c r="I8" s="4">
        <f>SUM(I9:I18)</f>
        <v>804354</v>
      </c>
      <c r="J8" s="12">
        <f t="shared" ref="J8:J17" si="1">F8-I8</f>
        <v>325188</v>
      </c>
      <c r="K8" s="12">
        <f t="shared" ref="K8:K18" si="2">SUM(E8-G8-I8)</f>
        <v>889946</v>
      </c>
      <c r="L8" s="12">
        <f t="shared" ref="L8:L18" si="3">SUM(E8-F8)</f>
        <v>564758</v>
      </c>
      <c r="M8" s="4">
        <f>SUM(M9:M18)</f>
        <v>804354</v>
      </c>
      <c r="N8" s="12">
        <f>SUM(I8-M8)</f>
        <v>0</v>
      </c>
      <c r="O8" s="39">
        <f t="shared" si="0"/>
        <v>0.71210632273965913</v>
      </c>
      <c r="P8" s="5">
        <f>SUM(H8/E8)</f>
        <v>6.1946373133447433E-2</v>
      </c>
      <c r="Q8" s="55">
        <f>SUM(I8/E8*100%)</f>
        <v>0.47474119105235202</v>
      </c>
    </row>
    <row r="9" spans="1:20" ht="20.100000000000001" customHeight="1" x14ac:dyDescent="0.25">
      <c r="A9" s="56" t="s">
        <v>23</v>
      </c>
      <c r="B9" s="18" t="s">
        <v>24</v>
      </c>
      <c r="C9" s="7">
        <v>1370300</v>
      </c>
      <c r="D9" s="7">
        <v>-10050</v>
      </c>
      <c r="E9" s="7">
        <f>SUM(C9+D9)</f>
        <v>1360250</v>
      </c>
      <c r="F9" s="7">
        <v>903486</v>
      </c>
      <c r="G9" s="7">
        <v>0</v>
      </c>
      <c r="H9" s="7">
        <v>77970</v>
      </c>
      <c r="I9" s="7">
        <v>642452</v>
      </c>
      <c r="J9" s="12">
        <f t="shared" si="1"/>
        <v>261034</v>
      </c>
      <c r="K9" s="12">
        <f t="shared" si="2"/>
        <v>717798</v>
      </c>
      <c r="L9" s="12">
        <f t="shared" si="3"/>
        <v>456764</v>
      </c>
      <c r="M9" s="7">
        <v>642452</v>
      </c>
      <c r="N9" s="11">
        <v>0</v>
      </c>
      <c r="O9" s="39">
        <f t="shared" si="0"/>
        <v>0.71108130065103392</v>
      </c>
      <c r="P9" s="8">
        <f>SUM(H9/E9)</f>
        <v>5.7320345524719721E-2</v>
      </c>
      <c r="Q9" s="57">
        <f t="shared" ref="Q9:Q18" si="4">SUM(I9/E9*100%)</f>
        <v>0.47230435581694541</v>
      </c>
    </row>
    <row r="10" spans="1:20" ht="20.100000000000001" customHeight="1" x14ac:dyDescent="0.25">
      <c r="A10" s="56" t="s">
        <v>25</v>
      </c>
      <c r="B10" s="18" t="s">
        <v>26</v>
      </c>
      <c r="C10" s="7">
        <v>54000</v>
      </c>
      <c r="D10" s="7">
        <v>0</v>
      </c>
      <c r="E10" s="7">
        <f t="shared" ref="E10:E18" si="5">SUM(C10+D10)</f>
        <v>54000</v>
      </c>
      <c r="F10" s="7">
        <v>36000</v>
      </c>
      <c r="G10" s="7">
        <v>0</v>
      </c>
      <c r="H10" s="7">
        <v>3500</v>
      </c>
      <c r="I10" s="9">
        <v>27967</v>
      </c>
      <c r="J10" s="12">
        <f t="shared" si="1"/>
        <v>8033</v>
      </c>
      <c r="K10" s="12">
        <f t="shared" si="2"/>
        <v>26033</v>
      </c>
      <c r="L10" s="12">
        <f t="shared" si="3"/>
        <v>18000</v>
      </c>
      <c r="M10" s="9">
        <v>27967</v>
      </c>
      <c r="N10" s="11">
        <f t="shared" ref="N10:N18" si="6">SUM(I10-M10)</f>
        <v>0</v>
      </c>
      <c r="O10" s="39">
        <f t="shared" si="0"/>
        <v>0.77686111111111111</v>
      </c>
      <c r="P10" s="8">
        <f t="shared" ref="P10:P18" si="7">SUM(H10/E10)</f>
        <v>6.4814814814814811E-2</v>
      </c>
      <c r="Q10" s="57">
        <f t="shared" si="4"/>
        <v>0.51790740740740737</v>
      </c>
    </row>
    <row r="11" spans="1:20" ht="20.100000000000001" customHeight="1" x14ac:dyDescent="0.25">
      <c r="A11" s="56" t="s">
        <v>27</v>
      </c>
      <c r="B11" s="18" t="s">
        <v>28</v>
      </c>
      <c r="C11" s="7">
        <v>37400</v>
      </c>
      <c r="D11" s="7">
        <v>0</v>
      </c>
      <c r="E11" s="7">
        <f t="shared" si="5"/>
        <v>37400</v>
      </c>
      <c r="F11" s="7">
        <v>24934</v>
      </c>
      <c r="G11" s="7">
        <v>0</v>
      </c>
      <c r="H11" s="40">
        <v>9395.65</v>
      </c>
      <c r="I11" s="9">
        <v>19173</v>
      </c>
      <c r="J11" s="12">
        <f t="shared" si="1"/>
        <v>5761</v>
      </c>
      <c r="K11" s="12">
        <f t="shared" si="2"/>
        <v>18227</v>
      </c>
      <c r="L11" s="12">
        <f t="shared" si="3"/>
        <v>12466</v>
      </c>
      <c r="M11" s="9">
        <v>19173</v>
      </c>
      <c r="N11" s="11">
        <f t="shared" si="6"/>
        <v>0</v>
      </c>
      <c r="O11" s="39">
        <f t="shared" si="0"/>
        <v>0.76895002807411561</v>
      </c>
      <c r="P11" s="8">
        <f t="shared" si="7"/>
        <v>0.25122058823529408</v>
      </c>
      <c r="Q11" s="57">
        <f t="shared" si="4"/>
        <v>0.51264705882352946</v>
      </c>
    </row>
    <row r="12" spans="1:20" ht="20.100000000000001" customHeight="1" x14ac:dyDescent="0.25">
      <c r="A12" s="56" t="s">
        <v>29</v>
      </c>
      <c r="B12" s="18" t="s">
        <v>30</v>
      </c>
      <c r="C12" s="7">
        <v>179000</v>
      </c>
      <c r="D12" s="7">
        <v>0</v>
      </c>
      <c r="E12" s="7">
        <f t="shared" si="5"/>
        <v>179000</v>
      </c>
      <c r="F12" s="7">
        <v>119336</v>
      </c>
      <c r="G12" s="7">
        <v>0</v>
      </c>
      <c r="H12" s="7">
        <v>10990.11</v>
      </c>
      <c r="I12" s="9">
        <v>84069</v>
      </c>
      <c r="J12" s="12">
        <f t="shared" si="1"/>
        <v>35267</v>
      </c>
      <c r="K12" s="12">
        <f t="shared" si="2"/>
        <v>94931</v>
      </c>
      <c r="L12" s="12">
        <f t="shared" si="3"/>
        <v>59664</v>
      </c>
      <c r="M12" s="9">
        <v>84069</v>
      </c>
      <c r="N12" s="11">
        <f t="shared" si="6"/>
        <v>0</v>
      </c>
      <c r="O12" s="39">
        <f t="shared" si="0"/>
        <v>0.70447308440034861</v>
      </c>
      <c r="P12" s="8">
        <f t="shared" si="7"/>
        <v>6.1397262569832405E-2</v>
      </c>
      <c r="Q12" s="57">
        <f t="shared" si="4"/>
        <v>0.46965921787709497</v>
      </c>
    </row>
    <row r="13" spans="1:20" ht="20.100000000000001" customHeight="1" x14ac:dyDescent="0.25">
      <c r="A13" s="56" t="s">
        <v>31</v>
      </c>
      <c r="B13" s="18" t="s">
        <v>32</v>
      </c>
      <c r="C13" s="7">
        <v>20600</v>
      </c>
      <c r="D13" s="7">
        <v>0</v>
      </c>
      <c r="E13" s="7">
        <f t="shared" si="5"/>
        <v>20600</v>
      </c>
      <c r="F13" s="7">
        <v>13736</v>
      </c>
      <c r="G13" s="7">
        <v>0</v>
      </c>
      <c r="H13" s="7">
        <v>1169.56</v>
      </c>
      <c r="I13" s="9">
        <v>9637</v>
      </c>
      <c r="J13" s="12">
        <f t="shared" si="1"/>
        <v>4099</v>
      </c>
      <c r="K13" s="12">
        <f t="shared" si="2"/>
        <v>10963</v>
      </c>
      <c r="L13" s="12">
        <f t="shared" si="3"/>
        <v>6864</v>
      </c>
      <c r="M13" s="9">
        <v>9637</v>
      </c>
      <c r="N13" s="11">
        <f t="shared" si="6"/>
        <v>0</v>
      </c>
      <c r="O13" s="39">
        <f t="shared" si="0"/>
        <v>0.70158707047175306</v>
      </c>
      <c r="P13" s="8">
        <f t="shared" si="7"/>
        <v>5.6774757281553394E-2</v>
      </c>
      <c r="Q13" s="57">
        <f t="shared" si="4"/>
        <v>0.46781553398058251</v>
      </c>
    </row>
    <row r="14" spans="1:20" ht="20.100000000000001" customHeight="1" x14ac:dyDescent="0.25">
      <c r="A14" s="56" t="s">
        <v>33</v>
      </c>
      <c r="B14" s="18" t="s">
        <v>34</v>
      </c>
      <c r="C14" s="7">
        <v>28800</v>
      </c>
      <c r="D14" s="7">
        <v>0</v>
      </c>
      <c r="E14" s="7">
        <f t="shared" si="5"/>
        <v>28800</v>
      </c>
      <c r="F14" s="7">
        <v>19200</v>
      </c>
      <c r="G14" s="7">
        <v>0</v>
      </c>
      <c r="H14" s="7">
        <v>1710.88</v>
      </c>
      <c r="I14" s="9">
        <v>14059</v>
      </c>
      <c r="J14" s="12">
        <f t="shared" si="1"/>
        <v>5141</v>
      </c>
      <c r="K14" s="12">
        <f t="shared" si="2"/>
        <v>14741</v>
      </c>
      <c r="L14" s="12">
        <f t="shared" si="3"/>
        <v>9600</v>
      </c>
      <c r="M14" s="9">
        <v>14059</v>
      </c>
      <c r="N14" s="11">
        <f t="shared" si="6"/>
        <v>0</v>
      </c>
      <c r="O14" s="39">
        <f t="shared" si="0"/>
        <v>0.73223958333333339</v>
      </c>
      <c r="P14" s="8">
        <f t="shared" si="7"/>
        <v>5.9405555555555559E-2</v>
      </c>
      <c r="Q14" s="57">
        <f t="shared" si="4"/>
        <v>0.4881597222222222</v>
      </c>
      <c r="T14" s="10"/>
    </row>
    <row r="15" spans="1:20" ht="20.100000000000001" customHeight="1" x14ac:dyDescent="0.25">
      <c r="A15" s="56" t="s">
        <v>35</v>
      </c>
      <c r="B15" s="18" t="s">
        <v>36</v>
      </c>
      <c r="C15" s="7">
        <v>4200</v>
      </c>
      <c r="D15" s="7">
        <v>0</v>
      </c>
      <c r="E15" s="7">
        <f t="shared" si="5"/>
        <v>4200</v>
      </c>
      <c r="F15" s="7">
        <v>2800</v>
      </c>
      <c r="G15" s="7">
        <v>0</v>
      </c>
      <c r="H15" s="7">
        <v>219.54</v>
      </c>
      <c r="I15" s="9">
        <v>3401</v>
      </c>
      <c r="J15" s="12">
        <f t="shared" si="1"/>
        <v>-601</v>
      </c>
      <c r="K15" s="12">
        <f t="shared" si="2"/>
        <v>799</v>
      </c>
      <c r="L15" s="12">
        <f t="shared" si="3"/>
        <v>1400</v>
      </c>
      <c r="M15" s="9">
        <v>3401</v>
      </c>
      <c r="N15" s="11">
        <f t="shared" si="6"/>
        <v>0</v>
      </c>
      <c r="O15" s="39">
        <f>SUM(I15/F15*100%)</f>
        <v>1.2146428571428571</v>
      </c>
      <c r="P15" s="8">
        <f t="shared" si="7"/>
        <v>5.2271428571428573E-2</v>
      </c>
      <c r="Q15" s="57">
        <f t="shared" si="4"/>
        <v>0.80976190476190479</v>
      </c>
      <c r="T15" s="10"/>
    </row>
    <row r="16" spans="1:20" ht="20.100000000000001" customHeight="1" x14ac:dyDescent="0.25">
      <c r="A16" s="58" t="s">
        <v>37</v>
      </c>
      <c r="B16" s="18" t="s">
        <v>38</v>
      </c>
      <c r="C16" s="7">
        <v>0</v>
      </c>
      <c r="D16" s="7">
        <v>8600</v>
      </c>
      <c r="E16" s="7">
        <f t="shared" si="5"/>
        <v>8600</v>
      </c>
      <c r="F16" s="7">
        <v>8600</v>
      </c>
      <c r="G16" s="7">
        <v>0</v>
      </c>
      <c r="H16" s="7">
        <v>0</v>
      </c>
      <c r="I16" s="9">
        <v>3550</v>
      </c>
      <c r="J16" s="12">
        <f t="shared" si="1"/>
        <v>5050</v>
      </c>
      <c r="K16" s="12">
        <f t="shared" si="2"/>
        <v>5050</v>
      </c>
      <c r="L16" s="12">
        <f t="shared" si="3"/>
        <v>0</v>
      </c>
      <c r="M16" s="9">
        <v>3550</v>
      </c>
      <c r="N16" s="11">
        <f t="shared" si="6"/>
        <v>0</v>
      </c>
      <c r="O16" s="39">
        <f>SUM(I16/F16*100%)</f>
        <v>0.41279069767441862</v>
      </c>
      <c r="P16" s="8">
        <f t="shared" si="7"/>
        <v>0</v>
      </c>
      <c r="Q16" s="57">
        <f t="shared" si="4"/>
        <v>0.41279069767441862</v>
      </c>
      <c r="T16" s="10"/>
    </row>
    <row r="17" spans="1:20" ht="20.100000000000001" customHeight="1" x14ac:dyDescent="0.25">
      <c r="A17" s="58" t="s">
        <v>39</v>
      </c>
      <c r="B17" s="18" t="s">
        <v>40</v>
      </c>
      <c r="C17" s="7">
        <v>0</v>
      </c>
      <c r="D17" s="7">
        <v>50</v>
      </c>
      <c r="E17" s="7">
        <f t="shared" si="5"/>
        <v>50</v>
      </c>
      <c r="F17" s="7">
        <v>50</v>
      </c>
      <c r="G17" s="7">
        <v>0</v>
      </c>
      <c r="H17" s="7">
        <v>0</v>
      </c>
      <c r="I17" s="9">
        <v>46</v>
      </c>
      <c r="J17" s="12">
        <f t="shared" si="1"/>
        <v>4</v>
      </c>
      <c r="K17" s="12">
        <f t="shared" si="2"/>
        <v>4</v>
      </c>
      <c r="L17" s="12">
        <f t="shared" si="3"/>
        <v>0</v>
      </c>
      <c r="M17" s="9">
        <v>46</v>
      </c>
      <c r="N17" s="11">
        <f t="shared" si="6"/>
        <v>0</v>
      </c>
      <c r="O17" s="39">
        <f>SUM(I17/F17*100%)</f>
        <v>0.92</v>
      </c>
      <c r="P17" s="8">
        <f t="shared" si="7"/>
        <v>0</v>
      </c>
      <c r="Q17" s="57">
        <f t="shared" si="4"/>
        <v>0.92</v>
      </c>
      <c r="T17" s="10"/>
    </row>
    <row r="18" spans="1:20" ht="20.100000000000001" customHeight="1" x14ac:dyDescent="0.25">
      <c r="A18" s="58" t="s">
        <v>41</v>
      </c>
      <c r="B18" s="18" t="s">
        <v>42</v>
      </c>
      <c r="C18" s="7">
        <v>0</v>
      </c>
      <c r="D18" s="7">
        <v>1400</v>
      </c>
      <c r="E18" s="7">
        <f t="shared" si="5"/>
        <v>1400</v>
      </c>
      <c r="F18" s="7">
        <v>1400</v>
      </c>
      <c r="G18" s="7">
        <v>0</v>
      </c>
      <c r="H18" s="7">
        <v>0</v>
      </c>
      <c r="I18" s="9">
        <v>0</v>
      </c>
      <c r="J18" s="11">
        <f>SUM(F18-I18)</f>
        <v>1400</v>
      </c>
      <c r="K18" s="12">
        <f t="shared" si="2"/>
        <v>1400</v>
      </c>
      <c r="L18" s="12">
        <f t="shared" si="3"/>
        <v>0</v>
      </c>
      <c r="M18" s="9">
        <v>0</v>
      </c>
      <c r="N18" s="11">
        <f t="shared" si="6"/>
        <v>0</v>
      </c>
      <c r="O18" s="39">
        <f>SUM(I18/F18*100%)</f>
        <v>0</v>
      </c>
      <c r="P18" s="8">
        <f t="shared" si="7"/>
        <v>0</v>
      </c>
      <c r="Q18" s="57">
        <f t="shared" si="4"/>
        <v>0</v>
      </c>
      <c r="T18" s="10"/>
    </row>
    <row r="19" spans="1:20" ht="9" customHeight="1" x14ac:dyDescent="0.25">
      <c r="A19" s="56"/>
      <c r="B19" s="18"/>
      <c r="C19" s="7"/>
      <c r="D19" s="7"/>
      <c r="E19" s="7"/>
      <c r="F19" s="7"/>
      <c r="G19" s="7"/>
      <c r="H19" s="7"/>
      <c r="I19" s="7"/>
      <c r="J19" s="11"/>
      <c r="K19" s="11"/>
      <c r="L19" s="11"/>
      <c r="M19" s="7"/>
      <c r="N19" s="11"/>
      <c r="O19" s="41"/>
      <c r="P19" s="8"/>
      <c r="Q19" s="57"/>
    </row>
    <row r="20" spans="1:20" s="6" customFormat="1" ht="20.100000000000001" customHeight="1" x14ac:dyDescent="0.25">
      <c r="A20" s="59"/>
      <c r="B20" s="37" t="s">
        <v>43</v>
      </c>
      <c r="C20" s="12">
        <f>SUM(C21:C52)</f>
        <v>568500</v>
      </c>
      <c r="D20" s="12">
        <f>SUM(D21:D52)</f>
        <v>-6000</v>
      </c>
      <c r="E20" s="12">
        <f>SUM(E21:E52)</f>
        <v>562500</v>
      </c>
      <c r="F20" s="12">
        <f>SUM(F21:F52)</f>
        <v>435885</v>
      </c>
      <c r="G20" s="12">
        <v>0</v>
      </c>
      <c r="H20" s="12">
        <f>SUM(H21:H52)</f>
        <v>15211.11</v>
      </c>
      <c r="I20" s="12">
        <f>SUM(I21:I52)</f>
        <v>95785</v>
      </c>
      <c r="J20" s="12">
        <f>SUM(F20-I20)</f>
        <v>340100</v>
      </c>
      <c r="K20" s="12">
        <f t="shared" ref="K20:K87" si="8">SUM(E20-G20-I20)</f>
        <v>466715</v>
      </c>
      <c r="L20" s="12">
        <f t="shared" ref="L20:L36" si="9">SUM(E20-F20)</f>
        <v>126615</v>
      </c>
      <c r="M20" s="12">
        <f>SUM(M21:M52)</f>
        <v>81585</v>
      </c>
      <c r="N20" s="12">
        <f t="shared" ref="N20:N87" si="10">SUM(I20-M20)</f>
        <v>14200</v>
      </c>
      <c r="O20" s="38">
        <f t="shared" ref="O20:O27" si="11">SUM(I20/F20*100%)</f>
        <v>0.21974832811406678</v>
      </c>
      <c r="P20" s="5">
        <f>SUM(H20/E20)</f>
        <v>2.7041973333333334E-2</v>
      </c>
      <c r="Q20" s="55">
        <f>SUM(I20/E20*100%)</f>
        <v>0.17028444444444443</v>
      </c>
      <c r="S20"/>
    </row>
    <row r="21" spans="1:20" ht="20.100000000000001" customHeight="1" x14ac:dyDescent="0.25">
      <c r="A21" s="60" t="s">
        <v>44</v>
      </c>
      <c r="B21" s="18" t="s">
        <v>45</v>
      </c>
      <c r="C21" s="7">
        <v>184100</v>
      </c>
      <c r="D21" s="13">
        <v>-40000</v>
      </c>
      <c r="E21" s="7">
        <f t="shared" ref="E21:E34" si="12">SUM(C21+D21)</f>
        <v>144100</v>
      </c>
      <c r="F21" s="7">
        <v>93888</v>
      </c>
      <c r="G21" s="7">
        <v>0</v>
      </c>
      <c r="H21" s="7">
        <v>0</v>
      </c>
      <c r="I21" s="7">
        <v>8986</v>
      </c>
      <c r="J21" s="11">
        <f t="shared" ref="J21:J88" si="13">SUM(F21-I21)</f>
        <v>84902</v>
      </c>
      <c r="K21" s="11">
        <f>SUM(E21-G21-I21)</f>
        <v>135114</v>
      </c>
      <c r="L21" s="11">
        <f t="shared" si="9"/>
        <v>50212</v>
      </c>
      <c r="M21" s="7">
        <v>8986</v>
      </c>
      <c r="N21" s="11">
        <f t="shared" si="10"/>
        <v>0</v>
      </c>
      <c r="O21" s="39">
        <f t="shared" si="11"/>
        <v>9.5709781867757332E-2</v>
      </c>
      <c r="P21" s="8">
        <f>SUM(H21/E21)</f>
        <v>0</v>
      </c>
      <c r="Q21" s="57">
        <f t="shared" ref="Q21:Q28" si="14">SUM(I21/E21*100%)</f>
        <v>6.2359472588480222E-2</v>
      </c>
      <c r="S21" s="6"/>
    </row>
    <row r="22" spans="1:20" ht="20.100000000000001" customHeight="1" x14ac:dyDescent="0.25">
      <c r="A22" s="60" t="s">
        <v>46</v>
      </c>
      <c r="B22" s="18" t="s">
        <v>47</v>
      </c>
      <c r="C22" s="7">
        <v>5000</v>
      </c>
      <c r="D22" s="13">
        <v>0</v>
      </c>
      <c r="E22" s="7">
        <f t="shared" si="12"/>
        <v>5000</v>
      </c>
      <c r="F22" s="7">
        <v>3332</v>
      </c>
      <c r="G22" s="7">
        <v>0</v>
      </c>
      <c r="H22" s="7">
        <v>0</v>
      </c>
      <c r="I22" s="7">
        <v>0</v>
      </c>
      <c r="J22" s="11">
        <f t="shared" si="13"/>
        <v>3332</v>
      </c>
      <c r="K22" s="11">
        <f t="shared" si="8"/>
        <v>5000</v>
      </c>
      <c r="L22" s="11">
        <f t="shared" si="9"/>
        <v>1668</v>
      </c>
      <c r="M22" s="7">
        <v>0</v>
      </c>
      <c r="N22" s="11">
        <f t="shared" si="10"/>
        <v>0</v>
      </c>
      <c r="O22" s="39">
        <f t="shared" si="11"/>
        <v>0</v>
      </c>
      <c r="P22" s="8">
        <f>SUM(H23/E23)</f>
        <v>0</v>
      </c>
      <c r="Q22" s="57">
        <f t="shared" si="14"/>
        <v>0</v>
      </c>
    </row>
    <row r="23" spans="1:20" ht="20.100000000000001" customHeight="1" x14ac:dyDescent="0.25">
      <c r="A23" s="60" t="s">
        <v>48</v>
      </c>
      <c r="B23" s="18" t="s">
        <v>49</v>
      </c>
      <c r="C23" s="7">
        <v>6000</v>
      </c>
      <c r="D23" s="13">
        <v>0</v>
      </c>
      <c r="E23" s="7">
        <f t="shared" si="12"/>
        <v>6000</v>
      </c>
      <c r="F23" s="7">
        <v>4500</v>
      </c>
      <c r="G23" s="7">
        <v>0</v>
      </c>
      <c r="H23" s="7">
        <v>0</v>
      </c>
      <c r="I23" s="7">
        <v>2648</v>
      </c>
      <c r="J23" s="11">
        <f t="shared" si="13"/>
        <v>1852</v>
      </c>
      <c r="K23" s="11">
        <f t="shared" si="8"/>
        <v>3352</v>
      </c>
      <c r="L23" s="11">
        <f t="shared" si="9"/>
        <v>1500</v>
      </c>
      <c r="M23" s="7">
        <v>1492</v>
      </c>
      <c r="N23" s="11">
        <f>SUM(I23-M23)</f>
        <v>1156</v>
      </c>
      <c r="O23" s="39">
        <f t="shared" si="11"/>
        <v>0.58844444444444444</v>
      </c>
      <c r="P23" s="8">
        <f>SUM(H24/E24)</f>
        <v>0</v>
      </c>
      <c r="Q23" s="57">
        <f t="shared" si="14"/>
        <v>0.44133333333333336</v>
      </c>
    </row>
    <row r="24" spans="1:20" ht="20.100000000000001" customHeight="1" x14ac:dyDescent="0.25">
      <c r="A24" s="60" t="s">
        <v>50</v>
      </c>
      <c r="B24" s="18" t="s">
        <v>51</v>
      </c>
      <c r="C24" s="7">
        <v>5000</v>
      </c>
      <c r="D24" s="13">
        <v>0</v>
      </c>
      <c r="E24" s="7">
        <f t="shared" si="12"/>
        <v>5000</v>
      </c>
      <c r="F24" s="7">
        <v>3640</v>
      </c>
      <c r="G24" s="7">
        <v>0</v>
      </c>
      <c r="H24" s="7">
        <v>0</v>
      </c>
      <c r="I24" s="7">
        <v>1000</v>
      </c>
      <c r="J24" s="11">
        <f t="shared" si="13"/>
        <v>2640</v>
      </c>
      <c r="K24" s="11">
        <f t="shared" si="8"/>
        <v>4000</v>
      </c>
      <c r="L24" s="11">
        <f t="shared" si="9"/>
        <v>1360</v>
      </c>
      <c r="M24" s="7">
        <v>0</v>
      </c>
      <c r="N24" s="11">
        <f t="shared" si="10"/>
        <v>1000</v>
      </c>
      <c r="O24" s="39">
        <f t="shared" si="11"/>
        <v>0.27472527472527475</v>
      </c>
      <c r="P24" s="8">
        <f>SUM(H25/E25)</f>
        <v>0</v>
      </c>
      <c r="Q24" s="57">
        <f t="shared" si="14"/>
        <v>0.2</v>
      </c>
    </row>
    <row r="25" spans="1:20" ht="20.100000000000001" customHeight="1" x14ac:dyDescent="0.25">
      <c r="A25" s="60" t="s">
        <v>52</v>
      </c>
      <c r="B25" s="18" t="s">
        <v>53</v>
      </c>
      <c r="C25" s="7">
        <v>3000</v>
      </c>
      <c r="D25" s="13">
        <v>0</v>
      </c>
      <c r="E25" s="7">
        <f t="shared" si="12"/>
        <v>3000</v>
      </c>
      <c r="F25" s="7">
        <v>2250</v>
      </c>
      <c r="G25" s="7">
        <v>0</v>
      </c>
      <c r="H25" s="7">
        <v>0</v>
      </c>
      <c r="I25" s="7">
        <v>0</v>
      </c>
      <c r="J25" s="11">
        <f t="shared" si="13"/>
        <v>2250</v>
      </c>
      <c r="K25" s="11">
        <f t="shared" si="8"/>
        <v>3000</v>
      </c>
      <c r="L25" s="11">
        <f t="shared" si="9"/>
        <v>750</v>
      </c>
      <c r="M25" s="7">
        <v>0</v>
      </c>
      <c r="N25" s="11">
        <f t="shared" si="10"/>
        <v>0</v>
      </c>
      <c r="O25" s="39">
        <f t="shared" si="11"/>
        <v>0</v>
      </c>
      <c r="P25" s="8">
        <f>SUM(H27/E27)</f>
        <v>0</v>
      </c>
      <c r="Q25" s="57">
        <f t="shared" si="14"/>
        <v>0</v>
      </c>
    </row>
    <row r="26" spans="1:20" ht="20.100000000000001" customHeight="1" x14ac:dyDescent="0.25">
      <c r="A26" s="60">
        <v>111</v>
      </c>
      <c r="B26" s="18" t="s">
        <v>54</v>
      </c>
      <c r="C26" s="7">
        <v>1000</v>
      </c>
      <c r="D26" s="13">
        <v>-34</v>
      </c>
      <c r="E26" s="7">
        <f t="shared" si="12"/>
        <v>966</v>
      </c>
      <c r="F26" s="7">
        <v>766</v>
      </c>
      <c r="G26" s="7">
        <v>0</v>
      </c>
      <c r="H26" s="7">
        <v>0</v>
      </c>
      <c r="I26" s="7">
        <v>385</v>
      </c>
      <c r="J26" s="11">
        <f t="shared" si="13"/>
        <v>381</v>
      </c>
      <c r="K26" s="11">
        <f t="shared" si="8"/>
        <v>581</v>
      </c>
      <c r="L26" s="11">
        <f t="shared" si="9"/>
        <v>200</v>
      </c>
      <c r="M26" s="7">
        <v>385</v>
      </c>
      <c r="N26" s="11">
        <f t="shared" si="10"/>
        <v>0</v>
      </c>
      <c r="O26" s="39">
        <f t="shared" si="11"/>
        <v>0.50261096605744127</v>
      </c>
      <c r="P26" s="8"/>
      <c r="Q26" s="57">
        <f t="shared" si="14"/>
        <v>0.39855072463768115</v>
      </c>
    </row>
    <row r="27" spans="1:20" ht="20.100000000000001" customHeight="1" x14ac:dyDescent="0.25">
      <c r="A27" s="60" t="s">
        <v>55</v>
      </c>
      <c r="B27" s="18" t="s">
        <v>56</v>
      </c>
      <c r="C27" s="7">
        <v>500</v>
      </c>
      <c r="D27" s="13">
        <v>0</v>
      </c>
      <c r="E27" s="7">
        <f t="shared" si="12"/>
        <v>500</v>
      </c>
      <c r="F27" s="7">
        <v>365</v>
      </c>
      <c r="G27" s="7">
        <v>0</v>
      </c>
      <c r="H27" s="7">
        <v>0</v>
      </c>
      <c r="I27" s="7">
        <v>0</v>
      </c>
      <c r="J27" s="11">
        <f t="shared" si="13"/>
        <v>365</v>
      </c>
      <c r="K27" s="11">
        <f t="shared" si="8"/>
        <v>500</v>
      </c>
      <c r="L27" s="11">
        <f t="shared" si="9"/>
        <v>135</v>
      </c>
      <c r="M27" s="7">
        <v>0</v>
      </c>
      <c r="N27" s="11">
        <f t="shared" si="10"/>
        <v>0</v>
      </c>
      <c r="O27" s="39">
        <f t="shared" si="11"/>
        <v>0</v>
      </c>
      <c r="P27" s="8">
        <f>SUM(H28/E28)</f>
        <v>0</v>
      </c>
      <c r="Q27" s="57">
        <f t="shared" si="14"/>
        <v>0</v>
      </c>
    </row>
    <row r="28" spans="1:20" ht="19.5" customHeight="1" x14ac:dyDescent="0.25">
      <c r="A28" s="60" t="s">
        <v>57</v>
      </c>
      <c r="B28" s="18" t="s">
        <v>58</v>
      </c>
      <c r="C28" s="7">
        <v>500</v>
      </c>
      <c r="D28" s="13">
        <v>0</v>
      </c>
      <c r="E28" s="7">
        <f t="shared" si="12"/>
        <v>500</v>
      </c>
      <c r="F28" s="7">
        <v>365</v>
      </c>
      <c r="G28" s="7">
        <v>0</v>
      </c>
      <c r="H28" s="7">
        <v>0</v>
      </c>
      <c r="I28" s="7">
        <v>90</v>
      </c>
      <c r="J28" s="11">
        <f t="shared" si="13"/>
        <v>275</v>
      </c>
      <c r="K28" s="11">
        <f t="shared" si="8"/>
        <v>410</v>
      </c>
      <c r="L28" s="11">
        <f t="shared" si="9"/>
        <v>135</v>
      </c>
      <c r="M28" s="7">
        <v>90</v>
      </c>
      <c r="N28" s="11">
        <f t="shared" si="10"/>
        <v>0</v>
      </c>
      <c r="O28" s="41">
        <f>SUM(I28/F28)</f>
        <v>0.24657534246575341</v>
      </c>
      <c r="P28" s="8">
        <f>SUM(H29/E29)</f>
        <v>3.7316856060606057E-2</v>
      </c>
      <c r="Q28" s="57">
        <f t="shared" si="14"/>
        <v>0.18</v>
      </c>
    </row>
    <row r="29" spans="1:20" ht="19.5" customHeight="1" x14ac:dyDescent="0.25">
      <c r="A29" s="60" t="s">
        <v>59</v>
      </c>
      <c r="B29" s="18" t="s">
        <v>60</v>
      </c>
      <c r="C29" s="7">
        <v>52800</v>
      </c>
      <c r="D29" s="13">
        <v>0</v>
      </c>
      <c r="E29" s="7">
        <f t="shared" si="12"/>
        <v>52800</v>
      </c>
      <c r="F29" s="7">
        <v>38400</v>
      </c>
      <c r="G29" s="7">
        <v>0</v>
      </c>
      <c r="H29" s="40">
        <v>1970.33</v>
      </c>
      <c r="I29" s="7">
        <v>8615</v>
      </c>
      <c r="J29" s="11">
        <f t="shared" si="13"/>
        <v>29785</v>
      </c>
      <c r="K29" s="11">
        <f t="shared" si="8"/>
        <v>44185</v>
      </c>
      <c r="L29" s="11">
        <f t="shared" si="9"/>
        <v>14400</v>
      </c>
      <c r="M29" s="7">
        <v>8615</v>
      </c>
      <c r="N29" s="11">
        <f t="shared" si="10"/>
        <v>0</v>
      </c>
      <c r="O29" s="41">
        <f>SUM(I29/F29)</f>
        <v>0.22434895833333332</v>
      </c>
      <c r="P29" s="8">
        <f>SUM(H30/E30)</f>
        <v>0</v>
      </c>
      <c r="Q29" s="57">
        <f>SUM(I29/E29*100%)</f>
        <v>0.1631628787878788</v>
      </c>
    </row>
    <row r="30" spans="1:20" ht="20.100000000000001" customHeight="1" x14ac:dyDescent="0.25">
      <c r="A30" s="60" t="s">
        <v>61</v>
      </c>
      <c r="B30" s="18" t="s">
        <v>62</v>
      </c>
      <c r="C30" s="7">
        <v>24700</v>
      </c>
      <c r="D30" s="13">
        <v>-2502</v>
      </c>
      <c r="E30" s="7">
        <f t="shared" si="12"/>
        <v>22198</v>
      </c>
      <c r="F30" s="7">
        <v>13968</v>
      </c>
      <c r="G30" s="7">
        <v>0</v>
      </c>
      <c r="H30" s="7">
        <v>0</v>
      </c>
      <c r="I30" s="7">
        <v>13062</v>
      </c>
      <c r="J30" s="11">
        <f t="shared" si="13"/>
        <v>906</v>
      </c>
      <c r="K30" s="11">
        <f t="shared" si="8"/>
        <v>9136</v>
      </c>
      <c r="L30" s="11">
        <f t="shared" si="9"/>
        <v>8230</v>
      </c>
      <c r="M30" s="7">
        <v>10968</v>
      </c>
      <c r="N30" s="11">
        <f t="shared" si="10"/>
        <v>2094</v>
      </c>
      <c r="O30" s="41">
        <f>SUM(I30/F30)</f>
        <v>0.93513745704467355</v>
      </c>
      <c r="P30" s="8">
        <f>SUM(H31/E31)</f>
        <v>0</v>
      </c>
      <c r="Q30" s="57">
        <f>SUM(I30/E30*100%)</f>
        <v>0.58843139021533475</v>
      </c>
    </row>
    <row r="31" spans="1:20" ht="20.100000000000001" customHeight="1" x14ac:dyDescent="0.25">
      <c r="A31" s="60" t="s">
        <v>63</v>
      </c>
      <c r="B31" s="18" t="s">
        <v>64</v>
      </c>
      <c r="C31" s="7">
        <v>20000</v>
      </c>
      <c r="D31" s="13">
        <v>0</v>
      </c>
      <c r="E31" s="7">
        <f t="shared" si="12"/>
        <v>20000</v>
      </c>
      <c r="F31" s="7">
        <v>20000</v>
      </c>
      <c r="G31" s="7">
        <v>0</v>
      </c>
      <c r="H31" s="7">
        <v>0</v>
      </c>
      <c r="I31" s="7">
        <v>3562</v>
      </c>
      <c r="J31" s="11">
        <f t="shared" si="13"/>
        <v>16438</v>
      </c>
      <c r="K31" s="11">
        <f t="shared" si="8"/>
        <v>16438</v>
      </c>
      <c r="L31" s="11">
        <f t="shared" si="9"/>
        <v>0</v>
      </c>
      <c r="M31" s="7">
        <v>0</v>
      </c>
      <c r="N31" s="11">
        <f t="shared" si="10"/>
        <v>3562</v>
      </c>
      <c r="O31" s="41">
        <f>SUM(I31/F31)</f>
        <v>0.17810000000000001</v>
      </c>
      <c r="P31" s="8">
        <f>SUM(H32/E32)</f>
        <v>0</v>
      </c>
      <c r="Q31" s="57">
        <f>SUM(I31/E31*100%)</f>
        <v>0.17810000000000001</v>
      </c>
    </row>
    <row r="32" spans="1:20" ht="20.100000000000001" customHeight="1" x14ac:dyDescent="0.25">
      <c r="A32" s="60" t="s">
        <v>65</v>
      </c>
      <c r="B32" s="18" t="s">
        <v>66</v>
      </c>
      <c r="C32" s="7">
        <v>15000</v>
      </c>
      <c r="D32" s="13">
        <v>0</v>
      </c>
      <c r="E32" s="7">
        <f t="shared" si="12"/>
        <v>15000</v>
      </c>
      <c r="F32" s="7">
        <v>10000</v>
      </c>
      <c r="G32" s="7">
        <v>0</v>
      </c>
      <c r="H32" s="7">
        <v>0</v>
      </c>
      <c r="I32" s="7">
        <v>589</v>
      </c>
      <c r="J32" s="11">
        <f t="shared" si="13"/>
        <v>9411</v>
      </c>
      <c r="K32" s="11">
        <f t="shared" si="8"/>
        <v>14411</v>
      </c>
      <c r="L32" s="11">
        <f t="shared" si="9"/>
        <v>5000</v>
      </c>
      <c r="M32" s="7">
        <v>589</v>
      </c>
      <c r="N32" s="11">
        <f t="shared" si="10"/>
        <v>0</v>
      </c>
      <c r="O32" s="41">
        <f>SUM(I32/F32)</f>
        <v>5.8900000000000001E-2</v>
      </c>
      <c r="P32" s="8" t="e">
        <f>SUM(#REF!/#REF!)</f>
        <v>#REF!</v>
      </c>
      <c r="Q32" s="57">
        <f>SUM(I32/E32*100%)</f>
        <v>3.9266666666666665E-2</v>
      </c>
    </row>
    <row r="33" spans="1:17" ht="20.100000000000001" customHeight="1" x14ac:dyDescent="0.25">
      <c r="A33" s="61">
        <v>131</v>
      </c>
      <c r="B33" s="42" t="s">
        <v>67</v>
      </c>
      <c r="C33" s="7">
        <v>20000</v>
      </c>
      <c r="D33" s="14">
        <v>0</v>
      </c>
      <c r="E33" s="7">
        <f t="shared" si="12"/>
        <v>20000</v>
      </c>
      <c r="F33" s="7">
        <v>14000</v>
      </c>
      <c r="G33" s="7">
        <v>0</v>
      </c>
      <c r="H33" s="7">
        <v>0</v>
      </c>
      <c r="I33" s="7">
        <v>0</v>
      </c>
      <c r="J33" s="11">
        <f t="shared" si="13"/>
        <v>14000</v>
      </c>
      <c r="K33" s="11">
        <f t="shared" si="8"/>
        <v>20000</v>
      </c>
      <c r="L33" s="11">
        <f t="shared" si="9"/>
        <v>6000</v>
      </c>
      <c r="M33" s="43">
        <v>0</v>
      </c>
      <c r="N33" s="11">
        <f t="shared" si="10"/>
        <v>0</v>
      </c>
      <c r="O33" s="41">
        <v>0</v>
      </c>
      <c r="P33" s="15"/>
      <c r="Q33" s="57">
        <v>0</v>
      </c>
    </row>
    <row r="34" spans="1:17" ht="20.100000000000001" customHeight="1" x14ac:dyDescent="0.25">
      <c r="A34" s="60" t="s">
        <v>68</v>
      </c>
      <c r="B34" s="18" t="s">
        <v>69</v>
      </c>
      <c r="C34" s="7">
        <v>75000</v>
      </c>
      <c r="D34" s="13">
        <v>-16000</v>
      </c>
      <c r="E34" s="7">
        <f t="shared" si="12"/>
        <v>59000</v>
      </c>
      <c r="F34" s="7">
        <v>34500</v>
      </c>
      <c r="G34" s="7">
        <v>0</v>
      </c>
      <c r="H34" s="7">
        <v>0</v>
      </c>
      <c r="I34" s="7">
        <v>109</v>
      </c>
      <c r="J34" s="11">
        <f t="shared" si="13"/>
        <v>34391</v>
      </c>
      <c r="K34" s="11">
        <f t="shared" si="8"/>
        <v>58891</v>
      </c>
      <c r="L34" s="11">
        <f t="shared" si="9"/>
        <v>24500</v>
      </c>
      <c r="M34" s="7">
        <v>109</v>
      </c>
      <c r="N34" s="11">
        <f t="shared" si="10"/>
        <v>0</v>
      </c>
      <c r="O34" s="41">
        <v>0</v>
      </c>
      <c r="P34" s="8">
        <f>SUM(H35/E35)</f>
        <v>0</v>
      </c>
      <c r="Q34" s="57">
        <f>SUM(I34/E34*100%)</f>
        <v>1.8474576271186442E-3</v>
      </c>
    </row>
    <row r="35" spans="1:17" s="16" customFormat="1" ht="20.100000000000001" customHeight="1" x14ac:dyDescent="0.25">
      <c r="A35" s="60" t="s">
        <v>70</v>
      </c>
      <c r="B35" s="18" t="s">
        <v>71</v>
      </c>
      <c r="C35" s="7">
        <v>10000</v>
      </c>
      <c r="D35" s="7">
        <v>0</v>
      </c>
      <c r="E35" s="7">
        <f>SUM(C35+D35)</f>
        <v>10000</v>
      </c>
      <c r="F35" s="7">
        <v>7000</v>
      </c>
      <c r="G35" s="7">
        <v>0</v>
      </c>
      <c r="H35" s="7">
        <v>0</v>
      </c>
      <c r="I35" s="7">
        <v>1646</v>
      </c>
      <c r="J35" s="11">
        <f t="shared" si="13"/>
        <v>5354</v>
      </c>
      <c r="K35" s="11">
        <f t="shared" si="8"/>
        <v>8354</v>
      </c>
      <c r="L35" s="11">
        <f t="shared" si="9"/>
        <v>3000</v>
      </c>
      <c r="M35" s="7">
        <v>1646</v>
      </c>
      <c r="N35" s="11">
        <f t="shared" si="10"/>
        <v>0</v>
      </c>
      <c r="O35" s="41">
        <f>SUM(I35/F35*100%)</f>
        <v>0.23514285714285715</v>
      </c>
      <c r="P35" s="8">
        <f>SUM(H36/E36)</f>
        <v>9.5652173913043481E-2</v>
      </c>
      <c r="Q35" s="57">
        <f t="shared" ref="Q35:Q42" si="15">SUM(I35/E35*100%)</f>
        <v>0.1646</v>
      </c>
    </row>
    <row r="36" spans="1:17" s="16" customFormat="1" ht="19.5" customHeight="1" x14ac:dyDescent="0.25">
      <c r="A36" s="60" t="s">
        <v>72</v>
      </c>
      <c r="B36" s="18" t="s">
        <v>73</v>
      </c>
      <c r="C36" s="7">
        <v>32500</v>
      </c>
      <c r="D36" s="7">
        <v>25000</v>
      </c>
      <c r="E36" s="7">
        <f t="shared" ref="E36:E52" si="16">SUM(C36+D36)</f>
        <v>57500</v>
      </c>
      <c r="F36" s="7">
        <v>57500</v>
      </c>
      <c r="G36" s="7">
        <v>0</v>
      </c>
      <c r="H36" s="7">
        <v>5500</v>
      </c>
      <c r="I36" s="7">
        <v>29250</v>
      </c>
      <c r="J36" s="11">
        <f t="shared" si="13"/>
        <v>28250</v>
      </c>
      <c r="K36" s="11">
        <f t="shared" si="8"/>
        <v>28250</v>
      </c>
      <c r="L36" s="11">
        <f t="shared" si="9"/>
        <v>0</v>
      </c>
      <c r="M36" s="7">
        <v>29250</v>
      </c>
      <c r="N36" s="11">
        <f t="shared" si="10"/>
        <v>0</v>
      </c>
      <c r="O36" s="41">
        <f t="shared" ref="O36:O42" si="17">SUM(I36/F36*100%)</f>
        <v>0.50869565217391299</v>
      </c>
      <c r="P36" s="8" t="e">
        <f>SUM(#REF!/#REF!)</f>
        <v>#REF!</v>
      </c>
      <c r="Q36" s="57">
        <f t="shared" si="15"/>
        <v>0.50869565217391299</v>
      </c>
    </row>
    <row r="37" spans="1:17" s="16" customFormat="1" ht="20.100000000000001" customHeight="1" x14ac:dyDescent="0.25">
      <c r="A37" s="60" t="s">
        <v>74</v>
      </c>
      <c r="B37" s="18" t="s">
        <v>75</v>
      </c>
      <c r="C37" s="7">
        <v>8000</v>
      </c>
      <c r="D37" s="7">
        <v>-200</v>
      </c>
      <c r="E37" s="7">
        <f>SUM(C37+D37)</f>
        <v>7800</v>
      </c>
      <c r="F37" s="7">
        <v>7000</v>
      </c>
      <c r="G37" s="7">
        <v>0</v>
      </c>
      <c r="H37" s="7">
        <v>60</v>
      </c>
      <c r="I37" s="7">
        <v>1819</v>
      </c>
      <c r="J37" s="7">
        <f t="shared" si="13"/>
        <v>5181</v>
      </c>
      <c r="K37" s="7">
        <f t="shared" si="8"/>
        <v>5981</v>
      </c>
      <c r="L37" s="7">
        <f t="shared" ref="L37:L62" si="18">SUM(E37-F37)</f>
        <v>800</v>
      </c>
      <c r="M37" s="7">
        <v>1819</v>
      </c>
      <c r="N37" s="7">
        <f t="shared" si="10"/>
        <v>0</v>
      </c>
      <c r="O37" s="41">
        <f t="shared" si="17"/>
        <v>0.25985714285714284</v>
      </c>
      <c r="P37" s="8">
        <f>SUM(H38/E38)</f>
        <v>0.19058260869565216</v>
      </c>
      <c r="Q37" s="57">
        <f t="shared" si="15"/>
        <v>0.2332051282051282</v>
      </c>
    </row>
    <row r="38" spans="1:17" s="16" customFormat="1" ht="20.100000000000001" customHeight="1" x14ac:dyDescent="0.25">
      <c r="A38" s="60" t="s">
        <v>76</v>
      </c>
      <c r="B38" s="18" t="s">
        <v>77</v>
      </c>
      <c r="C38" s="7">
        <v>24100</v>
      </c>
      <c r="D38" s="7">
        <v>15000</v>
      </c>
      <c r="E38" s="7">
        <f t="shared" si="16"/>
        <v>39100</v>
      </c>
      <c r="F38" s="7">
        <v>39100</v>
      </c>
      <c r="G38" s="7">
        <v>0</v>
      </c>
      <c r="H38" s="40">
        <v>7451.78</v>
      </c>
      <c r="I38" s="7">
        <v>15306</v>
      </c>
      <c r="J38" s="7">
        <f t="shared" si="13"/>
        <v>23794</v>
      </c>
      <c r="K38" s="7">
        <f t="shared" si="8"/>
        <v>23794</v>
      </c>
      <c r="L38" s="7">
        <f t="shared" si="18"/>
        <v>0</v>
      </c>
      <c r="M38" s="7">
        <v>15306</v>
      </c>
      <c r="N38" s="7">
        <f t="shared" si="10"/>
        <v>0</v>
      </c>
      <c r="O38" s="41">
        <f t="shared" si="17"/>
        <v>0.39145780051150897</v>
      </c>
      <c r="P38" s="8">
        <f>SUM(H39/E39)</f>
        <v>0</v>
      </c>
      <c r="Q38" s="57">
        <f t="shared" si="15"/>
        <v>0.39145780051150897</v>
      </c>
    </row>
    <row r="39" spans="1:17" s="17" customFormat="1" ht="19.5" customHeight="1" x14ac:dyDescent="0.25">
      <c r="A39" s="60" t="s">
        <v>78</v>
      </c>
      <c r="B39" s="18" t="s">
        <v>79</v>
      </c>
      <c r="C39" s="7">
        <v>3000</v>
      </c>
      <c r="D39" s="13">
        <v>0</v>
      </c>
      <c r="E39" s="7">
        <f t="shared" si="16"/>
        <v>3000</v>
      </c>
      <c r="F39" s="7">
        <v>2175</v>
      </c>
      <c r="G39" s="7">
        <v>0</v>
      </c>
      <c r="H39" s="40">
        <v>0</v>
      </c>
      <c r="I39" s="7">
        <v>0</v>
      </c>
      <c r="J39" s="7">
        <f t="shared" si="13"/>
        <v>2175</v>
      </c>
      <c r="K39" s="7">
        <f t="shared" si="8"/>
        <v>3000</v>
      </c>
      <c r="L39" s="7">
        <f t="shared" si="18"/>
        <v>825</v>
      </c>
      <c r="M39" s="7">
        <v>0</v>
      </c>
      <c r="N39" s="7">
        <f t="shared" si="10"/>
        <v>0</v>
      </c>
      <c r="O39" s="41">
        <f t="shared" si="17"/>
        <v>0</v>
      </c>
      <c r="P39" s="8">
        <f>SUM(H40/E40)</f>
        <v>0</v>
      </c>
      <c r="Q39" s="57">
        <f t="shared" si="15"/>
        <v>0</v>
      </c>
    </row>
    <row r="40" spans="1:17" s="17" customFormat="1" ht="20.100000000000001" customHeight="1" x14ac:dyDescent="0.25">
      <c r="A40" s="60" t="s">
        <v>80</v>
      </c>
      <c r="B40" s="18" t="s">
        <v>81</v>
      </c>
      <c r="C40" s="7">
        <v>12000</v>
      </c>
      <c r="D40" s="7">
        <v>0</v>
      </c>
      <c r="E40" s="7">
        <f t="shared" si="16"/>
        <v>12000</v>
      </c>
      <c r="F40" s="7">
        <v>12000</v>
      </c>
      <c r="G40" s="7">
        <v>0</v>
      </c>
      <c r="H40" s="7">
        <v>0</v>
      </c>
      <c r="I40" s="7">
        <v>3332</v>
      </c>
      <c r="J40" s="7">
        <f t="shared" si="13"/>
        <v>8668</v>
      </c>
      <c r="K40" s="7">
        <f t="shared" si="8"/>
        <v>8668</v>
      </c>
      <c r="L40" s="7">
        <f t="shared" si="18"/>
        <v>0</v>
      </c>
      <c r="M40" s="7">
        <v>0</v>
      </c>
      <c r="N40" s="7">
        <f t="shared" si="10"/>
        <v>3332</v>
      </c>
      <c r="O40" s="41">
        <f t="shared" si="17"/>
        <v>0.27766666666666667</v>
      </c>
      <c r="P40" s="8">
        <f>SUM(H42/E42)</f>
        <v>9.8736687793730873E-3</v>
      </c>
      <c r="Q40" s="57">
        <f t="shared" si="15"/>
        <v>0.27766666666666667</v>
      </c>
    </row>
    <row r="41" spans="1:17" s="17" customFormat="1" ht="20.100000000000001" customHeight="1" x14ac:dyDescent="0.25">
      <c r="A41" s="60">
        <v>166</v>
      </c>
      <c r="B41" s="18" t="s">
        <v>82</v>
      </c>
      <c r="C41" s="7">
        <v>0</v>
      </c>
      <c r="D41" s="7">
        <v>300</v>
      </c>
      <c r="E41" s="7">
        <f t="shared" si="16"/>
        <v>300</v>
      </c>
      <c r="F41" s="7">
        <v>300</v>
      </c>
      <c r="G41" s="7">
        <v>0</v>
      </c>
      <c r="H41" s="7">
        <v>0</v>
      </c>
      <c r="I41" s="7">
        <v>0</v>
      </c>
      <c r="J41" s="7">
        <f t="shared" si="13"/>
        <v>300</v>
      </c>
      <c r="K41" s="7">
        <f t="shared" si="8"/>
        <v>300</v>
      </c>
      <c r="L41" s="7">
        <f t="shared" si="18"/>
        <v>0</v>
      </c>
      <c r="M41" s="7">
        <v>0</v>
      </c>
      <c r="N41" s="7">
        <f t="shared" si="10"/>
        <v>0</v>
      </c>
      <c r="O41" s="41">
        <f t="shared" si="17"/>
        <v>0</v>
      </c>
      <c r="P41" s="8"/>
      <c r="Q41" s="57">
        <f t="shared" si="15"/>
        <v>0</v>
      </c>
    </row>
    <row r="42" spans="1:17" s="16" customFormat="1" ht="20.100000000000001" customHeight="1" x14ac:dyDescent="0.25">
      <c r="A42" s="60" t="s">
        <v>83</v>
      </c>
      <c r="B42" s="18" t="s">
        <v>84</v>
      </c>
      <c r="C42" s="7">
        <v>23300</v>
      </c>
      <c r="D42" s="13">
        <v>-107</v>
      </c>
      <c r="E42" s="7">
        <f t="shared" si="16"/>
        <v>23193</v>
      </c>
      <c r="F42" s="7">
        <v>18393</v>
      </c>
      <c r="G42" s="7">
        <v>0</v>
      </c>
      <c r="H42" s="40">
        <v>229</v>
      </c>
      <c r="I42" s="7">
        <v>4359</v>
      </c>
      <c r="J42" s="7">
        <f>SUM(F42-I42)</f>
        <v>14034</v>
      </c>
      <c r="K42" s="7">
        <f t="shared" si="8"/>
        <v>18834</v>
      </c>
      <c r="L42" s="7">
        <f t="shared" si="18"/>
        <v>4800</v>
      </c>
      <c r="M42" s="7">
        <v>1363</v>
      </c>
      <c r="N42" s="44">
        <f>SUM(I42-M42)</f>
        <v>2996</v>
      </c>
      <c r="O42" s="41">
        <f t="shared" si="17"/>
        <v>0.23699233404012396</v>
      </c>
      <c r="P42" s="8" t="e">
        <f>SUM(#REF!/#REF!)</f>
        <v>#REF!</v>
      </c>
      <c r="Q42" s="57">
        <f t="shared" si="15"/>
        <v>0.18794463846850343</v>
      </c>
    </row>
    <row r="43" spans="1:17" s="16" customFormat="1" ht="20.100000000000001" customHeight="1" x14ac:dyDescent="0.25">
      <c r="A43" s="60" t="s">
        <v>85</v>
      </c>
      <c r="B43" s="18" t="s">
        <v>86</v>
      </c>
      <c r="C43" s="7">
        <v>24300</v>
      </c>
      <c r="D43" s="7">
        <v>-5000</v>
      </c>
      <c r="E43" s="7">
        <f t="shared" si="16"/>
        <v>19300</v>
      </c>
      <c r="F43" s="7">
        <v>19300</v>
      </c>
      <c r="G43" s="7">
        <v>0</v>
      </c>
      <c r="H43" s="7">
        <v>0</v>
      </c>
      <c r="I43" s="7">
        <v>0</v>
      </c>
      <c r="J43" s="7">
        <f t="shared" si="13"/>
        <v>19300</v>
      </c>
      <c r="K43" s="7">
        <f t="shared" si="8"/>
        <v>19300</v>
      </c>
      <c r="L43" s="7">
        <f t="shared" si="18"/>
        <v>0</v>
      </c>
      <c r="M43" s="7">
        <v>0</v>
      </c>
      <c r="N43" s="44">
        <f t="shared" ref="N43:N52" si="19">SUM(I43-M43)</f>
        <v>0</v>
      </c>
      <c r="O43" s="41">
        <f>SUM(I43/F43*100%)</f>
        <v>0</v>
      </c>
      <c r="P43" s="8">
        <f>SUM(H44/E44)</f>
        <v>0</v>
      </c>
      <c r="Q43" s="62">
        <f>SUM(I43/F43*100%)</f>
        <v>0</v>
      </c>
    </row>
    <row r="44" spans="1:17" s="16" customFormat="1" ht="20.100000000000001" customHeight="1" x14ac:dyDescent="0.25">
      <c r="A44" s="60" t="s">
        <v>87</v>
      </c>
      <c r="B44" s="18" t="s">
        <v>88</v>
      </c>
      <c r="C44" s="7">
        <v>5000</v>
      </c>
      <c r="D44" s="7">
        <v>15000</v>
      </c>
      <c r="E44" s="7">
        <f t="shared" si="16"/>
        <v>20000</v>
      </c>
      <c r="F44" s="7">
        <v>19000</v>
      </c>
      <c r="G44" s="7">
        <v>0</v>
      </c>
      <c r="H44" s="7">
        <v>0</v>
      </c>
      <c r="I44" s="7">
        <v>0</v>
      </c>
      <c r="J44" s="7">
        <f t="shared" si="13"/>
        <v>19000</v>
      </c>
      <c r="K44" s="7">
        <f t="shared" si="8"/>
        <v>20000</v>
      </c>
      <c r="L44" s="7">
        <f t="shared" si="18"/>
        <v>1000</v>
      </c>
      <c r="M44" s="7">
        <v>0</v>
      </c>
      <c r="N44" s="44">
        <f t="shared" si="19"/>
        <v>0</v>
      </c>
      <c r="O44" s="41">
        <f t="shared" ref="O44:O52" si="20">SUM(I44/F44*100%)</f>
        <v>0</v>
      </c>
      <c r="P44" s="8">
        <f>SUM(H46/E46)</f>
        <v>0</v>
      </c>
      <c r="Q44" s="62">
        <f t="shared" ref="Q44:Q52" si="21">SUM(I44/F44*100%)</f>
        <v>0</v>
      </c>
    </row>
    <row r="45" spans="1:17" s="16" customFormat="1" ht="20.100000000000001" customHeight="1" x14ac:dyDescent="0.25">
      <c r="A45" s="60" t="s">
        <v>89</v>
      </c>
      <c r="B45" s="18" t="s">
        <v>90</v>
      </c>
      <c r="C45" s="7">
        <v>2500</v>
      </c>
      <c r="D45" s="7">
        <v>-309</v>
      </c>
      <c r="E45" s="7">
        <f t="shared" si="16"/>
        <v>2191</v>
      </c>
      <c r="F45" s="7">
        <v>2191</v>
      </c>
      <c r="G45" s="7">
        <v>0</v>
      </c>
      <c r="H45" s="7">
        <v>0</v>
      </c>
      <c r="I45" s="7">
        <v>856</v>
      </c>
      <c r="J45" s="7">
        <f t="shared" si="13"/>
        <v>1335</v>
      </c>
      <c r="K45" s="7">
        <f t="shared" si="8"/>
        <v>1335</v>
      </c>
      <c r="L45" s="7">
        <f t="shared" si="18"/>
        <v>0</v>
      </c>
      <c r="M45" s="7">
        <v>796</v>
      </c>
      <c r="N45" s="44">
        <f t="shared" si="19"/>
        <v>60</v>
      </c>
      <c r="O45" s="41">
        <f t="shared" si="20"/>
        <v>0.39068918302145139</v>
      </c>
      <c r="P45" s="8"/>
      <c r="Q45" s="62">
        <f t="shared" si="21"/>
        <v>0.39068918302145139</v>
      </c>
    </row>
    <row r="46" spans="1:17" s="16" customFormat="1" ht="20.100000000000001" customHeight="1" x14ac:dyDescent="0.25">
      <c r="A46" s="60" t="s">
        <v>91</v>
      </c>
      <c r="B46" s="18" t="s">
        <v>92</v>
      </c>
      <c r="C46" s="7">
        <v>2000</v>
      </c>
      <c r="D46" s="7">
        <v>0</v>
      </c>
      <c r="E46" s="7">
        <f t="shared" si="16"/>
        <v>2000</v>
      </c>
      <c r="F46" s="7">
        <v>1600</v>
      </c>
      <c r="G46" s="7">
        <v>0</v>
      </c>
      <c r="H46" s="7">
        <v>0</v>
      </c>
      <c r="I46" s="7">
        <v>0</v>
      </c>
      <c r="J46" s="7">
        <f t="shared" si="13"/>
        <v>1600</v>
      </c>
      <c r="K46" s="7">
        <f t="shared" si="8"/>
        <v>2000</v>
      </c>
      <c r="L46" s="7">
        <f t="shared" si="18"/>
        <v>400</v>
      </c>
      <c r="M46" s="7">
        <v>0</v>
      </c>
      <c r="N46" s="44">
        <f t="shared" si="19"/>
        <v>0</v>
      </c>
      <c r="O46" s="41">
        <f t="shared" si="20"/>
        <v>0</v>
      </c>
      <c r="P46" s="8"/>
      <c r="Q46" s="62">
        <f t="shared" si="21"/>
        <v>0</v>
      </c>
    </row>
    <row r="47" spans="1:17" s="16" customFormat="1" ht="20.100000000000001" customHeight="1" x14ac:dyDescent="0.25">
      <c r="A47" s="60" t="s">
        <v>93</v>
      </c>
      <c r="B47" s="18" t="s">
        <v>94</v>
      </c>
      <c r="C47" s="7">
        <v>2500</v>
      </c>
      <c r="D47" s="7">
        <v>0</v>
      </c>
      <c r="E47" s="7">
        <f t="shared" si="16"/>
        <v>2500</v>
      </c>
      <c r="F47" s="7">
        <v>2300</v>
      </c>
      <c r="G47" s="7">
        <v>0</v>
      </c>
      <c r="H47" s="7">
        <v>0</v>
      </c>
      <c r="I47" s="7">
        <v>0</v>
      </c>
      <c r="J47" s="7">
        <f t="shared" si="13"/>
        <v>2300</v>
      </c>
      <c r="K47" s="7">
        <f t="shared" si="8"/>
        <v>2500</v>
      </c>
      <c r="L47" s="7">
        <f t="shared" si="18"/>
        <v>200</v>
      </c>
      <c r="M47" s="7">
        <v>0</v>
      </c>
      <c r="N47" s="44">
        <f t="shared" si="19"/>
        <v>0</v>
      </c>
      <c r="O47" s="41">
        <f t="shared" si="20"/>
        <v>0</v>
      </c>
      <c r="P47" s="8"/>
      <c r="Q47" s="62">
        <f t="shared" si="21"/>
        <v>0</v>
      </c>
    </row>
    <row r="48" spans="1:17" s="16" customFormat="1" ht="20.100000000000001" customHeight="1" x14ac:dyDescent="0.25">
      <c r="A48" s="60" t="s">
        <v>95</v>
      </c>
      <c r="B48" s="18" t="s">
        <v>96</v>
      </c>
      <c r="C48" s="7">
        <v>6700</v>
      </c>
      <c r="D48" s="7">
        <v>0</v>
      </c>
      <c r="E48" s="7">
        <f t="shared" si="16"/>
        <v>6700</v>
      </c>
      <c r="F48" s="7">
        <v>5200</v>
      </c>
      <c r="G48" s="7">
        <v>0</v>
      </c>
      <c r="H48" s="7">
        <v>0</v>
      </c>
      <c r="I48" s="7">
        <v>21</v>
      </c>
      <c r="J48" s="7">
        <f t="shared" si="13"/>
        <v>5179</v>
      </c>
      <c r="K48" s="7">
        <f t="shared" si="8"/>
        <v>6679</v>
      </c>
      <c r="L48" s="7">
        <f>SUM(E48-F48)</f>
        <v>1500</v>
      </c>
      <c r="M48" s="7">
        <v>21</v>
      </c>
      <c r="N48" s="44">
        <f t="shared" si="19"/>
        <v>0</v>
      </c>
      <c r="O48" s="41">
        <f t="shared" si="20"/>
        <v>4.0384615384615385E-3</v>
      </c>
      <c r="P48" s="8"/>
      <c r="Q48" s="62">
        <f t="shared" si="21"/>
        <v>4.0384615384615385E-3</v>
      </c>
    </row>
    <row r="49" spans="1:17" s="16" customFormat="1" ht="20.100000000000001" customHeight="1" x14ac:dyDescent="0.25">
      <c r="A49" s="60">
        <v>192</v>
      </c>
      <c r="B49" s="18" t="s">
        <v>97</v>
      </c>
      <c r="C49" s="7">
        <v>0</v>
      </c>
      <c r="D49" s="7">
        <v>2536</v>
      </c>
      <c r="E49" s="7">
        <f t="shared" si="16"/>
        <v>2536</v>
      </c>
      <c r="F49" s="7">
        <v>2536</v>
      </c>
      <c r="G49" s="7">
        <v>0</v>
      </c>
      <c r="H49" s="7">
        <v>0</v>
      </c>
      <c r="I49" s="7">
        <v>34</v>
      </c>
      <c r="J49" s="7">
        <f t="shared" si="13"/>
        <v>2502</v>
      </c>
      <c r="K49" s="7">
        <f>SUM(E49-G49-I49)</f>
        <v>2502</v>
      </c>
      <c r="L49" s="7">
        <f>SUM(E49-F49)</f>
        <v>0</v>
      </c>
      <c r="M49" s="7">
        <v>34</v>
      </c>
      <c r="N49" s="44">
        <f t="shared" si="19"/>
        <v>0</v>
      </c>
      <c r="O49" s="41">
        <f t="shared" si="20"/>
        <v>1.3406940063091483E-2</v>
      </c>
      <c r="P49" s="8"/>
      <c r="Q49" s="62">
        <f t="shared" si="21"/>
        <v>1.3406940063091483E-2</v>
      </c>
    </row>
    <row r="50" spans="1:17" s="16" customFormat="1" ht="20.100000000000001" customHeight="1" x14ac:dyDescent="0.25">
      <c r="A50" s="60">
        <v>196</v>
      </c>
      <c r="B50" s="18" t="s">
        <v>98</v>
      </c>
      <c r="C50" s="7">
        <v>0</v>
      </c>
      <c r="D50" s="7">
        <v>200</v>
      </c>
      <c r="E50" s="7">
        <f t="shared" si="16"/>
        <v>200</v>
      </c>
      <c r="F50" s="7">
        <v>200</v>
      </c>
      <c r="G50" s="7">
        <v>0</v>
      </c>
      <c r="H50" s="7">
        <v>0</v>
      </c>
      <c r="I50" s="7">
        <v>0</v>
      </c>
      <c r="J50" s="7">
        <f t="shared" si="13"/>
        <v>200</v>
      </c>
      <c r="K50" s="7">
        <f>SUM(E50-G50-I50)</f>
        <v>200</v>
      </c>
      <c r="L50" s="7">
        <f>SUM(E50-F50)</f>
        <v>0</v>
      </c>
      <c r="M50" s="7">
        <v>0</v>
      </c>
      <c r="N50" s="44">
        <f t="shared" si="19"/>
        <v>0</v>
      </c>
      <c r="O50" s="41">
        <f t="shared" si="20"/>
        <v>0</v>
      </c>
      <c r="P50" s="8"/>
      <c r="Q50" s="62">
        <f t="shared" si="21"/>
        <v>0</v>
      </c>
    </row>
    <row r="51" spans="1:17" s="16" customFormat="1" ht="20.100000000000001" customHeight="1" x14ac:dyDescent="0.25">
      <c r="A51" s="60">
        <v>197</v>
      </c>
      <c r="B51" s="18" t="s">
        <v>99</v>
      </c>
      <c r="C51" s="7">
        <v>0</v>
      </c>
      <c r="D51" s="7">
        <v>107</v>
      </c>
      <c r="E51" s="7">
        <f t="shared" si="16"/>
        <v>107</v>
      </c>
      <c r="F51" s="7">
        <v>107</v>
      </c>
      <c r="G51" s="7">
        <v>0</v>
      </c>
      <c r="H51" s="7">
        <v>0</v>
      </c>
      <c r="I51" s="7">
        <v>107</v>
      </c>
      <c r="J51" s="7">
        <f t="shared" si="13"/>
        <v>0</v>
      </c>
      <c r="K51" s="7">
        <f>SUM(E51-G51-I51)</f>
        <v>0</v>
      </c>
      <c r="L51" s="7">
        <f>SUM(E51-F51)</f>
        <v>0</v>
      </c>
      <c r="M51" s="7">
        <v>107</v>
      </c>
      <c r="N51" s="44">
        <f t="shared" si="19"/>
        <v>0</v>
      </c>
      <c r="O51" s="41">
        <f t="shared" si="20"/>
        <v>1</v>
      </c>
      <c r="P51" s="8"/>
      <c r="Q51" s="62">
        <f t="shared" si="21"/>
        <v>1</v>
      </c>
    </row>
    <row r="52" spans="1:17" s="16" customFormat="1" ht="20.100000000000001" customHeight="1" x14ac:dyDescent="0.25">
      <c r="A52" s="60">
        <v>199</v>
      </c>
      <c r="B52" s="18" t="s">
        <v>100</v>
      </c>
      <c r="C52" s="7">
        <v>0</v>
      </c>
      <c r="D52" s="7">
        <v>9</v>
      </c>
      <c r="E52" s="7">
        <f t="shared" si="16"/>
        <v>9</v>
      </c>
      <c r="F52" s="7">
        <v>9</v>
      </c>
      <c r="G52" s="7">
        <v>0</v>
      </c>
      <c r="H52" s="7">
        <v>0</v>
      </c>
      <c r="I52" s="7">
        <v>9</v>
      </c>
      <c r="J52" s="7">
        <f t="shared" si="13"/>
        <v>0</v>
      </c>
      <c r="K52" s="7">
        <f>SUM(E52-G52-I52)</f>
        <v>0</v>
      </c>
      <c r="L52" s="7">
        <f>SUM(E52-F52)</f>
        <v>0</v>
      </c>
      <c r="M52" s="7">
        <v>9</v>
      </c>
      <c r="N52" s="44">
        <f t="shared" si="19"/>
        <v>0</v>
      </c>
      <c r="O52" s="41">
        <f t="shared" si="20"/>
        <v>1</v>
      </c>
      <c r="P52" s="8"/>
      <c r="Q52" s="62">
        <f t="shared" si="21"/>
        <v>1</v>
      </c>
    </row>
    <row r="53" spans="1:17" s="16" customFormat="1" ht="9" customHeight="1" x14ac:dyDescent="0.25">
      <c r="A53" s="60"/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4"/>
      <c r="O53" s="41"/>
      <c r="P53" s="8"/>
      <c r="Q53" s="62"/>
    </row>
    <row r="54" spans="1:17" s="16" customFormat="1" ht="20.100000000000001" customHeight="1" x14ac:dyDescent="0.25">
      <c r="A54" s="63"/>
      <c r="B54" s="45" t="s">
        <v>101</v>
      </c>
      <c r="C54" s="46">
        <f>SUM(C55:C81)</f>
        <v>122400</v>
      </c>
      <c r="D54" s="46">
        <f>SUM(D55:D85)</f>
        <v>11500</v>
      </c>
      <c r="E54" s="46">
        <f>SUM(E55:E85)</f>
        <v>133900</v>
      </c>
      <c r="F54" s="46">
        <f>SUM(F55:F85)</f>
        <v>122080</v>
      </c>
      <c r="G54" s="46">
        <v>0</v>
      </c>
      <c r="H54" s="46">
        <f>SUM(H55:H85)</f>
        <v>278.24</v>
      </c>
      <c r="I54" s="46">
        <f>SUM(I55:I85)</f>
        <v>26603</v>
      </c>
      <c r="J54" s="46">
        <f t="shared" si="13"/>
        <v>95477</v>
      </c>
      <c r="K54" s="46">
        <f t="shared" si="8"/>
        <v>107297</v>
      </c>
      <c r="L54" s="46">
        <f t="shared" si="18"/>
        <v>11820</v>
      </c>
      <c r="M54" s="46">
        <f>SUM(M55:M81)</f>
        <v>13474</v>
      </c>
      <c r="N54" s="46">
        <v>0</v>
      </c>
      <c r="O54" s="47">
        <f t="shared" ref="O54:O101" si="22">SUM(I54/F54*100%)</f>
        <v>0.21791448230668414</v>
      </c>
      <c r="P54" s="5">
        <f>SUM(H54/E54)</f>
        <v>2.077968633308439E-3</v>
      </c>
      <c r="Q54" s="64">
        <f>SUM(I54/E54*100%)</f>
        <v>0.19867811799850635</v>
      </c>
    </row>
    <row r="55" spans="1:17" s="16" customFormat="1" ht="20.100000000000001" customHeight="1" x14ac:dyDescent="0.25">
      <c r="A55" s="60" t="s">
        <v>102</v>
      </c>
      <c r="B55" s="18" t="s">
        <v>103</v>
      </c>
      <c r="C55" s="7">
        <v>13400</v>
      </c>
      <c r="D55" s="7">
        <v>-366</v>
      </c>
      <c r="E55" s="7">
        <f t="shared" ref="E55:E60" si="23">SUM(C55+D55)</f>
        <v>13034</v>
      </c>
      <c r="F55" s="7">
        <v>10634</v>
      </c>
      <c r="G55" s="7">
        <v>0</v>
      </c>
      <c r="H55" s="7">
        <v>88</v>
      </c>
      <c r="I55" s="7">
        <v>3804</v>
      </c>
      <c r="J55" s="7">
        <f t="shared" si="13"/>
        <v>6830</v>
      </c>
      <c r="K55" s="7">
        <f t="shared" si="8"/>
        <v>9230</v>
      </c>
      <c r="L55" s="7">
        <f t="shared" si="18"/>
        <v>2400</v>
      </c>
      <c r="M55" s="7">
        <v>3205</v>
      </c>
      <c r="N55" s="7">
        <f t="shared" si="10"/>
        <v>599</v>
      </c>
      <c r="O55" s="41">
        <f t="shared" si="22"/>
        <v>0.35772051908971225</v>
      </c>
      <c r="P55" s="8">
        <f>SUM(H55/E55)</f>
        <v>6.7515728095749574E-3</v>
      </c>
      <c r="Q55" s="64">
        <f>SUM(I55/E55*100%)</f>
        <v>0.29185207917753569</v>
      </c>
    </row>
    <row r="56" spans="1:17" s="16" customFormat="1" ht="20.100000000000001" customHeight="1" x14ac:dyDescent="0.25">
      <c r="A56" s="60" t="s">
        <v>104</v>
      </c>
      <c r="B56" s="18" t="s">
        <v>105</v>
      </c>
      <c r="C56" s="7">
        <v>7000</v>
      </c>
      <c r="D56" s="7">
        <v>0</v>
      </c>
      <c r="E56" s="7">
        <f t="shared" si="23"/>
        <v>7000</v>
      </c>
      <c r="F56" s="7">
        <v>5800</v>
      </c>
      <c r="G56" s="7">
        <v>0</v>
      </c>
      <c r="H56" s="7">
        <v>40</v>
      </c>
      <c r="I56" s="7">
        <v>2245</v>
      </c>
      <c r="J56" s="7">
        <f t="shared" si="13"/>
        <v>3555</v>
      </c>
      <c r="K56" s="7">
        <f t="shared" si="8"/>
        <v>4755</v>
      </c>
      <c r="L56" s="7">
        <f t="shared" si="18"/>
        <v>1200</v>
      </c>
      <c r="M56" s="7">
        <v>235</v>
      </c>
      <c r="N56" s="7">
        <f t="shared" si="10"/>
        <v>2010</v>
      </c>
      <c r="O56" s="41">
        <f t="shared" si="22"/>
        <v>0.3870689655172414</v>
      </c>
      <c r="P56" s="8">
        <f>SUM(H56/E56)</f>
        <v>5.7142857142857143E-3</v>
      </c>
      <c r="Q56" s="64">
        <f>SUM(I56/E56*100%)</f>
        <v>0.32071428571428573</v>
      </c>
    </row>
    <row r="57" spans="1:17" s="16" customFormat="1" ht="20.100000000000001" customHeight="1" x14ac:dyDescent="0.25">
      <c r="A57" s="60" t="s">
        <v>106</v>
      </c>
      <c r="B57" s="18" t="s">
        <v>107</v>
      </c>
      <c r="C57" s="7">
        <v>10000</v>
      </c>
      <c r="D57" s="13">
        <v>-2000</v>
      </c>
      <c r="E57" s="7">
        <f t="shared" si="23"/>
        <v>8000</v>
      </c>
      <c r="F57" s="7">
        <v>8000</v>
      </c>
      <c r="G57" s="7">
        <v>0</v>
      </c>
      <c r="H57" s="7">
        <v>0</v>
      </c>
      <c r="I57" s="7">
        <v>0</v>
      </c>
      <c r="J57" s="7">
        <f t="shared" si="13"/>
        <v>8000</v>
      </c>
      <c r="K57" s="7">
        <f t="shared" si="8"/>
        <v>8000</v>
      </c>
      <c r="L57" s="7">
        <f t="shared" si="18"/>
        <v>0</v>
      </c>
      <c r="M57" s="7">
        <v>0</v>
      </c>
      <c r="N57" s="7">
        <f t="shared" si="10"/>
        <v>0</v>
      </c>
      <c r="O57" s="41">
        <f t="shared" si="22"/>
        <v>0</v>
      </c>
      <c r="P57" s="8">
        <f>SUM(H58/E58)</f>
        <v>1.793380281690141E-2</v>
      </c>
      <c r="Q57" s="62">
        <v>0</v>
      </c>
    </row>
    <row r="58" spans="1:17" s="16" customFormat="1" ht="20.100000000000001" customHeight="1" x14ac:dyDescent="0.25">
      <c r="A58" s="60" t="s">
        <v>108</v>
      </c>
      <c r="B58" s="18" t="s">
        <v>109</v>
      </c>
      <c r="C58" s="7">
        <v>7100</v>
      </c>
      <c r="D58" s="7">
        <v>0</v>
      </c>
      <c r="E58" s="7">
        <f t="shared" si="23"/>
        <v>7100</v>
      </c>
      <c r="F58" s="7">
        <v>6700</v>
      </c>
      <c r="G58" s="7">
        <v>0</v>
      </c>
      <c r="H58" s="40">
        <v>127.33</v>
      </c>
      <c r="I58" s="7">
        <v>996</v>
      </c>
      <c r="J58" s="7">
        <f t="shared" si="13"/>
        <v>5704</v>
      </c>
      <c r="K58" s="7">
        <f t="shared" si="8"/>
        <v>6104</v>
      </c>
      <c r="L58" s="7">
        <f t="shared" si="18"/>
        <v>400</v>
      </c>
      <c r="M58" s="7">
        <v>996</v>
      </c>
      <c r="N58" s="7">
        <f t="shared" si="10"/>
        <v>0</v>
      </c>
      <c r="O58" s="41">
        <f t="shared" si="22"/>
        <v>0.14865671641791045</v>
      </c>
      <c r="P58" s="8">
        <f>SUM(H59/E59)</f>
        <v>1.6482014388489209E-3</v>
      </c>
      <c r="Q58" s="62">
        <f>SUM(I58/F58*100%)</f>
        <v>0.14865671641791045</v>
      </c>
    </row>
    <row r="59" spans="1:17" s="16" customFormat="1" ht="20.100000000000001" customHeight="1" x14ac:dyDescent="0.25">
      <c r="A59" s="60" t="s">
        <v>110</v>
      </c>
      <c r="B59" s="18" t="s">
        <v>111</v>
      </c>
      <c r="C59" s="7">
        <v>13900</v>
      </c>
      <c r="D59" s="7">
        <v>0</v>
      </c>
      <c r="E59" s="7">
        <f t="shared" si="23"/>
        <v>13900</v>
      </c>
      <c r="F59" s="7">
        <v>13200</v>
      </c>
      <c r="G59" s="7">
        <v>0</v>
      </c>
      <c r="H59" s="7">
        <v>22.91</v>
      </c>
      <c r="I59" s="7">
        <v>166</v>
      </c>
      <c r="J59" s="7">
        <f t="shared" si="13"/>
        <v>13034</v>
      </c>
      <c r="K59" s="7">
        <f t="shared" si="8"/>
        <v>13734</v>
      </c>
      <c r="L59" s="7">
        <f t="shared" si="18"/>
        <v>700</v>
      </c>
      <c r="M59" s="7">
        <v>166</v>
      </c>
      <c r="N59" s="7">
        <f t="shared" si="10"/>
        <v>0</v>
      </c>
      <c r="O59" s="41">
        <f t="shared" si="22"/>
        <v>1.2575757575757575E-2</v>
      </c>
      <c r="P59" s="8">
        <f t="shared" ref="P59:P85" si="24">SUM(H60/E60)</f>
        <v>0</v>
      </c>
      <c r="Q59" s="62">
        <f t="shared" ref="Q59:Q85" si="25">SUM(I59/F59*100%)</f>
        <v>1.2575757575757575E-2</v>
      </c>
    </row>
    <row r="60" spans="1:17" s="16" customFormat="1" ht="20.100000000000001" customHeight="1" x14ac:dyDescent="0.25">
      <c r="A60" s="60" t="s">
        <v>112</v>
      </c>
      <c r="B60" s="18" t="s">
        <v>113</v>
      </c>
      <c r="C60" s="7">
        <v>2000</v>
      </c>
      <c r="D60" s="7">
        <v>0</v>
      </c>
      <c r="E60" s="7">
        <f t="shared" si="23"/>
        <v>2000</v>
      </c>
      <c r="F60" s="7">
        <v>2000</v>
      </c>
      <c r="G60" s="7">
        <v>0</v>
      </c>
      <c r="H60" s="7">
        <v>0</v>
      </c>
      <c r="I60" s="7">
        <v>0</v>
      </c>
      <c r="J60" s="7">
        <f t="shared" si="13"/>
        <v>2000</v>
      </c>
      <c r="K60" s="7">
        <f t="shared" si="8"/>
        <v>2000</v>
      </c>
      <c r="L60" s="7">
        <f>SUM(E60-F60)</f>
        <v>0</v>
      </c>
      <c r="M60" s="7">
        <v>0</v>
      </c>
      <c r="N60" s="7">
        <f t="shared" si="10"/>
        <v>0</v>
      </c>
      <c r="O60" s="41">
        <f t="shared" si="22"/>
        <v>0</v>
      </c>
      <c r="P60" s="8">
        <f t="shared" si="24"/>
        <v>0</v>
      </c>
      <c r="Q60" s="62">
        <f t="shared" si="25"/>
        <v>0</v>
      </c>
    </row>
    <row r="61" spans="1:17" s="16" customFormat="1" ht="20.100000000000001" customHeight="1" x14ac:dyDescent="0.25">
      <c r="A61" s="60" t="s">
        <v>114</v>
      </c>
      <c r="B61" s="18" t="s">
        <v>115</v>
      </c>
      <c r="C61" s="7">
        <v>8000</v>
      </c>
      <c r="D61" s="13">
        <v>0</v>
      </c>
      <c r="E61" s="7">
        <f t="shared" ref="E61:E85" si="26">SUM(C61+D61)</f>
        <v>8000</v>
      </c>
      <c r="F61" s="7">
        <v>8000</v>
      </c>
      <c r="G61" s="7">
        <v>0</v>
      </c>
      <c r="H61" s="7">
        <v>0</v>
      </c>
      <c r="I61" s="7">
        <v>663</v>
      </c>
      <c r="J61" s="7">
        <f t="shared" si="13"/>
        <v>7337</v>
      </c>
      <c r="K61" s="7">
        <f t="shared" si="8"/>
        <v>7337</v>
      </c>
      <c r="L61" s="7">
        <f t="shared" si="18"/>
        <v>0</v>
      </c>
      <c r="M61" s="7">
        <v>663</v>
      </c>
      <c r="N61" s="7">
        <f t="shared" si="10"/>
        <v>0</v>
      </c>
      <c r="O61" s="41">
        <f t="shared" si="22"/>
        <v>8.2875000000000004E-2</v>
      </c>
      <c r="P61" s="8">
        <f t="shared" si="24"/>
        <v>0</v>
      </c>
      <c r="Q61" s="62">
        <f t="shared" si="25"/>
        <v>8.2875000000000004E-2</v>
      </c>
    </row>
    <row r="62" spans="1:17" s="16" customFormat="1" ht="20.100000000000001" customHeight="1" x14ac:dyDescent="0.25">
      <c r="A62" s="60" t="s">
        <v>116</v>
      </c>
      <c r="B62" s="18" t="s">
        <v>117</v>
      </c>
      <c r="C62" s="7">
        <v>10000</v>
      </c>
      <c r="D62" s="7">
        <v>-264</v>
      </c>
      <c r="E62" s="7">
        <f t="shared" si="26"/>
        <v>9736</v>
      </c>
      <c r="F62" s="7">
        <v>7236</v>
      </c>
      <c r="G62" s="7">
        <v>0</v>
      </c>
      <c r="H62" s="7">
        <v>0</v>
      </c>
      <c r="I62" s="7">
        <v>68</v>
      </c>
      <c r="J62" s="7">
        <f t="shared" si="13"/>
        <v>7168</v>
      </c>
      <c r="K62" s="7">
        <f t="shared" si="8"/>
        <v>9668</v>
      </c>
      <c r="L62" s="7">
        <f t="shared" si="18"/>
        <v>2500</v>
      </c>
      <c r="M62" s="7">
        <v>68</v>
      </c>
      <c r="N62" s="7">
        <f t="shared" si="10"/>
        <v>0</v>
      </c>
      <c r="O62" s="41">
        <f t="shared" si="22"/>
        <v>9.3974571586511891E-3</v>
      </c>
      <c r="P62" s="8">
        <f t="shared" si="24"/>
        <v>0</v>
      </c>
      <c r="Q62" s="62">
        <f t="shared" si="25"/>
        <v>9.3974571586511891E-3</v>
      </c>
    </row>
    <row r="63" spans="1:17" s="16" customFormat="1" ht="20.100000000000001" customHeight="1" x14ac:dyDescent="0.25">
      <c r="A63" s="60" t="s">
        <v>118</v>
      </c>
      <c r="B63" s="18" t="s">
        <v>119</v>
      </c>
      <c r="C63" s="7">
        <v>5000</v>
      </c>
      <c r="D63" s="7">
        <v>-109</v>
      </c>
      <c r="E63" s="7">
        <f t="shared" si="26"/>
        <v>4891</v>
      </c>
      <c r="F63" s="7">
        <v>4641</v>
      </c>
      <c r="G63" s="7">
        <v>0</v>
      </c>
      <c r="H63" s="7">
        <v>0</v>
      </c>
      <c r="I63" s="7">
        <v>716</v>
      </c>
      <c r="J63" s="7">
        <f t="shared" si="13"/>
        <v>3925</v>
      </c>
      <c r="K63" s="7">
        <f t="shared" si="8"/>
        <v>4175</v>
      </c>
      <c r="L63" s="7">
        <f>SUM(E63-F63)</f>
        <v>250</v>
      </c>
      <c r="M63" s="7">
        <v>566</v>
      </c>
      <c r="N63" s="7">
        <f t="shared" si="10"/>
        <v>150</v>
      </c>
      <c r="O63" s="41">
        <f t="shared" si="22"/>
        <v>0.15427709545356605</v>
      </c>
      <c r="P63" s="8">
        <f t="shared" si="24"/>
        <v>0</v>
      </c>
      <c r="Q63" s="62">
        <f t="shared" si="25"/>
        <v>0.15427709545356605</v>
      </c>
    </row>
    <row r="64" spans="1:17" s="16" customFormat="1" ht="20.100000000000001" customHeight="1" x14ac:dyDescent="0.25">
      <c r="A64" s="60" t="s">
        <v>120</v>
      </c>
      <c r="B64" s="18" t="s">
        <v>121</v>
      </c>
      <c r="C64" s="7">
        <v>800</v>
      </c>
      <c r="D64" s="7">
        <v>0</v>
      </c>
      <c r="E64" s="7">
        <f t="shared" si="26"/>
        <v>800</v>
      </c>
      <c r="F64" s="7">
        <v>800</v>
      </c>
      <c r="G64" s="7">
        <v>0</v>
      </c>
      <c r="H64" s="7">
        <v>0</v>
      </c>
      <c r="I64" s="7">
        <v>0</v>
      </c>
      <c r="J64" s="7">
        <f t="shared" si="13"/>
        <v>800</v>
      </c>
      <c r="K64" s="7">
        <f t="shared" si="8"/>
        <v>800</v>
      </c>
      <c r="L64" s="7">
        <f t="shared" ref="L64:L95" si="27">SUM(E64-F64)</f>
        <v>0</v>
      </c>
      <c r="M64" s="7">
        <v>0</v>
      </c>
      <c r="N64" s="46">
        <f t="shared" si="10"/>
        <v>0</v>
      </c>
      <c r="O64" s="41">
        <f t="shared" si="22"/>
        <v>0</v>
      </c>
      <c r="P64" s="8">
        <f t="shared" si="24"/>
        <v>0</v>
      </c>
      <c r="Q64" s="62">
        <f t="shared" si="25"/>
        <v>0</v>
      </c>
    </row>
    <row r="65" spans="1:17" s="16" customFormat="1" ht="20.100000000000001" customHeight="1" x14ac:dyDescent="0.25">
      <c r="A65" s="60" t="s">
        <v>122</v>
      </c>
      <c r="B65" s="18" t="s">
        <v>123</v>
      </c>
      <c r="C65" s="7">
        <v>800</v>
      </c>
      <c r="D65" s="7">
        <v>2000</v>
      </c>
      <c r="E65" s="7">
        <f t="shared" si="26"/>
        <v>2800</v>
      </c>
      <c r="F65" s="7">
        <v>2600</v>
      </c>
      <c r="G65" s="7">
        <v>0</v>
      </c>
      <c r="H65" s="7">
        <v>0</v>
      </c>
      <c r="I65" s="7">
        <v>1718</v>
      </c>
      <c r="J65" s="7">
        <f t="shared" si="13"/>
        <v>882</v>
      </c>
      <c r="K65" s="7">
        <f t="shared" si="8"/>
        <v>1082</v>
      </c>
      <c r="L65" s="7">
        <f t="shared" si="27"/>
        <v>200</v>
      </c>
      <c r="M65" s="7">
        <v>523</v>
      </c>
      <c r="N65" s="7">
        <f t="shared" si="10"/>
        <v>1195</v>
      </c>
      <c r="O65" s="41">
        <f t="shared" si="22"/>
        <v>0.66076923076923078</v>
      </c>
      <c r="P65" s="8">
        <f t="shared" si="24"/>
        <v>0</v>
      </c>
      <c r="Q65" s="62">
        <f t="shared" si="25"/>
        <v>0.66076923076923078</v>
      </c>
    </row>
    <row r="66" spans="1:17" s="16" customFormat="1" ht="20.100000000000001" customHeight="1" x14ac:dyDescent="0.25">
      <c r="A66" s="60" t="s">
        <v>124</v>
      </c>
      <c r="B66" s="18" t="s">
        <v>125</v>
      </c>
      <c r="C66" s="7">
        <v>200</v>
      </c>
      <c r="D66" s="7">
        <v>0</v>
      </c>
      <c r="E66" s="7">
        <f t="shared" si="26"/>
        <v>200</v>
      </c>
      <c r="F66" s="7">
        <v>200</v>
      </c>
      <c r="G66" s="7">
        <v>0</v>
      </c>
      <c r="H66" s="7">
        <v>0</v>
      </c>
      <c r="I66" s="7">
        <v>0</v>
      </c>
      <c r="J66" s="7">
        <f t="shared" si="13"/>
        <v>200</v>
      </c>
      <c r="K66" s="7">
        <f t="shared" si="8"/>
        <v>200</v>
      </c>
      <c r="L66" s="7">
        <f t="shared" si="27"/>
        <v>0</v>
      </c>
      <c r="M66" s="7">
        <v>0</v>
      </c>
      <c r="N66" s="7">
        <f t="shared" si="10"/>
        <v>0</v>
      </c>
      <c r="O66" s="41">
        <f t="shared" si="22"/>
        <v>0</v>
      </c>
      <c r="P66" s="8">
        <f t="shared" si="24"/>
        <v>0</v>
      </c>
      <c r="Q66" s="62">
        <f t="shared" si="25"/>
        <v>0</v>
      </c>
    </row>
    <row r="67" spans="1:17" s="16" customFormat="1" ht="20.100000000000001" customHeight="1" x14ac:dyDescent="0.25">
      <c r="A67" s="60" t="s">
        <v>126</v>
      </c>
      <c r="B67" s="18" t="s">
        <v>127</v>
      </c>
      <c r="C67" s="7">
        <v>500</v>
      </c>
      <c r="D67" s="7">
        <v>1000</v>
      </c>
      <c r="E67" s="7">
        <f t="shared" si="26"/>
        <v>1500</v>
      </c>
      <c r="F67" s="7">
        <v>1500</v>
      </c>
      <c r="G67" s="7">
        <v>0</v>
      </c>
      <c r="H67" s="7">
        <v>0</v>
      </c>
      <c r="I67" s="7">
        <v>916</v>
      </c>
      <c r="J67" s="7">
        <f t="shared" si="13"/>
        <v>584</v>
      </c>
      <c r="K67" s="7">
        <f t="shared" si="8"/>
        <v>584</v>
      </c>
      <c r="L67" s="7">
        <f t="shared" si="27"/>
        <v>0</v>
      </c>
      <c r="M67" s="7">
        <v>867</v>
      </c>
      <c r="N67" s="7">
        <f t="shared" si="10"/>
        <v>49</v>
      </c>
      <c r="O67" s="41">
        <f t="shared" si="22"/>
        <v>0.61066666666666669</v>
      </c>
      <c r="P67" s="8">
        <f t="shared" si="24"/>
        <v>0</v>
      </c>
      <c r="Q67" s="62">
        <f t="shared" si="25"/>
        <v>0.61066666666666669</v>
      </c>
    </row>
    <row r="68" spans="1:17" s="16" customFormat="1" ht="20.100000000000001" customHeight="1" x14ac:dyDescent="0.25">
      <c r="A68" s="60" t="s">
        <v>128</v>
      </c>
      <c r="B68" s="18" t="s">
        <v>129</v>
      </c>
      <c r="C68" s="7">
        <v>2500</v>
      </c>
      <c r="D68" s="7">
        <v>0</v>
      </c>
      <c r="E68" s="7">
        <f t="shared" si="26"/>
        <v>2500</v>
      </c>
      <c r="F68" s="7">
        <v>2200</v>
      </c>
      <c r="G68" s="7">
        <v>0</v>
      </c>
      <c r="H68" s="7">
        <v>0</v>
      </c>
      <c r="I68" s="7">
        <v>1500</v>
      </c>
      <c r="J68" s="7">
        <f t="shared" si="13"/>
        <v>700</v>
      </c>
      <c r="K68" s="7">
        <f t="shared" si="8"/>
        <v>1000</v>
      </c>
      <c r="L68" s="7">
        <f t="shared" si="27"/>
        <v>300</v>
      </c>
      <c r="M68" s="7">
        <v>933</v>
      </c>
      <c r="N68" s="7">
        <f t="shared" si="10"/>
        <v>567</v>
      </c>
      <c r="O68" s="41">
        <f t="shared" si="22"/>
        <v>0.68181818181818177</v>
      </c>
      <c r="P68" s="8">
        <f t="shared" si="24"/>
        <v>0</v>
      </c>
      <c r="Q68" s="62">
        <f t="shared" si="25"/>
        <v>0.68181818181818177</v>
      </c>
    </row>
    <row r="69" spans="1:17" s="16" customFormat="1" ht="20.100000000000001" customHeight="1" x14ac:dyDescent="0.25">
      <c r="A69" s="60" t="s">
        <v>130</v>
      </c>
      <c r="B69" s="18" t="s">
        <v>131</v>
      </c>
      <c r="C69" s="7">
        <v>2500</v>
      </c>
      <c r="D69" s="7">
        <v>0</v>
      </c>
      <c r="E69" s="7">
        <f t="shared" si="26"/>
        <v>2500</v>
      </c>
      <c r="F69" s="7">
        <v>2500</v>
      </c>
      <c r="G69" s="7">
        <v>0</v>
      </c>
      <c r="H69" s="7">
        <v>0</v>
      </c>
      <c r="I69" s="7">
        <v>100</v>
      </c>
      <c r="J69" s="7">
        <f t="shared" si="13"/>
        <v>2400</v>
      </c>
      <c r="K69" s="7">
        <f t="shared" si="8"/>
        <v>2400</v>
      </c>
      <c r="L69" s="7">
        <f t="shared" si="27"/>
        <v>0</v>
      </c>
      <c r="M69" s="7">
        <v>88</v>
      </c>
      <c r="N69" s="7">
        <f t="shared" si="10"/>
        <v>12</v>
      </c>
      <c r="O69" s="41">
        <f t="shared" si="22"/>
        <v>0.04</v>
      </c>
      <c r="P69" s="8">
        <f t="shared" si="24"/>
        <v>0</v>
      </c>
      <c r="Q69" s="62">
        <f t="shared" si="25"/>
        <v>0.04</v>
      </c>
    </row>
    <row r="70" spans="1:17" s="16" customFormat="1" ht="20.100000000000001" customHeight="1" x14ac:dyDescent="0.25">
      <c r="A70" s="60" t="s">
        <v>132</v>
      </c>
      <c r="B70" s="18" t="s">
        <v>133</v>
      </c>
      <c r="C70" s="7">
        <v>2000</v>
      </c>
      <c r="D70" s="7">
        <v>0</v>
      </c>
      <c r="E70" s="7">
        <f t="shared" si="26"/>
        <v>2000</v>
      </c>
      <c r="F70" s="7">
        <v>1700</v>
      </c>
      <c r="G70" s="7">
        <v>0</v>
      </c>
      <c r="H70" s="7">
        <v>0</v>
      </c>
      <c r="I70" s="7">
        <v>499</v>
      </c>
      <c r="J70" s="7">
        <f t="shared" si="13"/>
        <v>1201</v>
      </c>
      <c r="K70" s="7">
        <f t="shared" si="8"/>
        <v>1501</v>
      </c>
      <c r="L70" s="7">
        <f t="shared" si="27"/>
        <v>300</v>
      </c>
      <c r="M70" s="7">
        <v>288</v>
      </c>
      <c r="N70" s="7">
        <f t="shared" si="10"/>
        <v>211</v>
      </c>
      <c r="O70" s="41">
        <f t="shared" si="22"/>
        <v>0.29352941176470587</v>
      </c>
      <c r="P70" s="8">
        <f t="shared" si="24"/>
        <v>0</v>
      </c>
      <c r="Q70" s="62">
        <f t="shared" si="25"/>
        <v>0.29352941176470587</v>
      </c>
    </row>
    <row r="71" spans="1:17" s="16" customFormat="1" ht="20.100000000000001" customHeight="1" x14ac:dyDescent="0.25">
      <c r="A71" s="60">
        <v>256</v>
      </c>
      <c r="B71" s="18" t="s">
        <v>134</v>
      </c>
      <c r="C71" s="7">
        <v>0</v>
      </c>
      <c r="D71" s="7">
        <v>1000</v>
      </c>
      <c r="E71" s="7">
        <f t="shared" si="26"/>
        <v>1000</v>
      </c>
      <c r="F71" s="7">
        <v>1000</v>
      </c>
      <c r="G71" s="7">
        <v>0</v>
      </c>
      <c r="H71" s="7">
        <v>0</v>
      </c>
      <c r="I71" s="7">
        <v>532</v>
      </c>
      <c r="J71" s="7">
        <f t="shared" si="13"/>
        <v>468</v>
      </c>
      <c r="K71" s="7">
        <f t="shared" si="8"/>
        <v>468</v>
      </c>
      <c r="L71" s="7">
        <f t="shared" si="27"/>
        <v>0</v>
      </c>
      <c r="M71" s="7">
        <v>0</v>
      </c>
      <c r="N71" s="7">
        <f t="shared" si="10"/>
        <v>532</v>
      </c>
      <c r="O71" s="41">
        <f t="shared" si="22"/>
        <v>0.53200000000000003</v>
      </c>
      <c r="P71" s="8">
        <f t="shared" si="24"/>
        <v>0</v>
      </c>
      <c r="Q71" s="62">
        <f t="shared" si="25"/>
        <v>0.53200000000000003</v>
      </c>
    </row>
    <row r="72" spans="1:17" s="16" customFormat="1" ht="20.100000000000001" customHeight="1" x14ac:dyDescent="0.25">
      <c r="A72" s="60">
        <v>259</v>
      </c>
      <c r="B72" s="18" t="s">
        <v>135</v>
      </c>
      <c r="C72" s="7">
        <v>0</v>
      </c>
      <c r="D72" s="7">
        <v>2500</v>
      </c>
      <c r="E72" s="7">
        <f t="shared" si="26"/>
        <v>2500</v>
      </c>
      <c r="F72" s="7">
        <v>2500</v>
      </c>
      <c r="G72" s="7">
        <v>0</v>
      </c>
      <c r="H72" s="7">
        <v>0</v>
      </c>
      <c r="I72" s="7">
        <v>128</v>
      </c>
      <c r="J72" s="7">
        <f t="shared" si="13"/>
        <v>2372</v>
      </c>
      <c r="K72" s="7">
        <f t="shared" si="8"/>
        <v>2372</v>
      </c>
      <c r="L72" s="7">
        <f t="shared" si="27"/>
        <v>0</v>
      </c>
      <c r="M72" s="7">
        <v>6</v>
      </c>
      <c r="N72" s="7">
        <v>0</v>
      </c>
      <c r="O72" s="41">
        <f t="shared" si="22"/>
        <v>5.1200000000000002E-2</v>
      </c>
      <c r="P72" s="8">
        <f t="shared" si="24"/>
        <v>0</v>
      </c>
      <c r="Q72" s="62">
        <f t="shared" si="25"/>
        <v>5.1200000000000002E-2</v>
      </c>
    </row>
    <row r="73" spans="1:17" s="17" customFormat="1" ht="20.100000000000001" customHeight="1" x14ac:dyDescent="0.25">
      <c r="A73" s="60" t="s">
        <v>136</v>
      </c>
      <c r="B73" s="18" t="s">
        <v>137</v>
      </c>
      <c r="C73" s="7">
        <v>3000</v>
      </c>
      <c r="D73" s="7">
        <v>0</v>
      </c>
      <c r="E73" s="7">
        <f t="shared" si="26"/>
        <v>3000</v>
      </c>
      <c r="F73" s="7">
        <v>2250</v>
      </c>
      <c r="G73" s="7">
        <v>0</v>
      </c>
      <c r="H73" s="7">
        <v>0</v>
      </c>
      <c r="I73" s="7">
        <v>0</v>
      </c>
      <c r="J73" s="7">
        <f t="shared" si="13"/>
        <v>2250</v>
      </c>
      <c r="K73" s="7">
        <f t="shared" si="8"/>
        <v>3000</v>
      </c>
      <c r="L73" s="7">
        <f t="shared" si="27"/>
        <v>750</v>
      </c>
      <c r="M73" s="7">
        <v>0</v>
      </c>
      <c r="N73" s="7">
        <f t="shared" si="10"/>
        <v>0</v>
      </c>
      <c r="O73" s="41">
        <f t="shared" si="22"/>
        <v>0</v>
      </c>
      <c r="P73" s="8">
        <f t="shared" si="24"/>
        <v>0</v>
      </c>
      <c r="Q73" s="62">
        <f t="shared" si="25"/>
        <v>0</v>
      </c>
    </row>
    <row r="74" spans="1:17" s="17" customFormat="1" ht="20.100000000000001" customHeight="1" x14ac:dyDescent="0.25">
      <c r="A74" s="60">
        <v>262</v>
      </c>
      <c r="B74" s="18" t="s">
        <v>138</v>
      </c>
      <c r="C74" s="7">
        <v>0</v>
      </c>
      <c r="D74" s="7">
        <v>2000</v>
      </c>
      <c r="E74" s="7">
        <f t="shared" si="26"/>
        <v>2000</v>
      </c>
      <c r="F74" s="7">
        <v>2000</v>
      </c>
      <c r="G74" s="7">
        <v>0</v>
      </c>
      <c r="H74" s="7">
        <v>0</v>
      </c>
      <c r="I74" s="7">
        <v>127</v>
      </c>
      <c r="J74" s="7">
        <f t="shared" si="13"/>
        <v>1873</v>
      </c>
      <c r="K74" s="7">
        <f t="shared" si="8"/>
        <v>1873</v>
      </c>
      <c r="L74" s="7">
        <f t="shared" si="27"/>
        <v>0</v>
      </c>
      <c r="M74" s="7">
        <v>0</v>
      </c>
      <c r="N74" s="7">
        <f t="shared" si="10"/>
        <v>127</v>
      </c>
      <c r="O74" s="41">
        <f t="shared" si="22"/>
        <v>6.3500000000000001E-2</v>
      </c>
      <c r="P74" s="8">
        <f t="shared" si="24"/>
        <v>0</v>
      </c>
      <c r="Q74" s="62">
        <f t="shared" si="25"/>
        <v>6.3500000000000001E-2</v>
      </c>
    </row>
    <row r="75" spans="1:17" s="16" customFormat="1" ht="20.100000000000001" customHeight="1" x14ac:dyDescent="0.25">
      <c r="A75" s="60" t="s">
        <v>139</v>
      </c>
      <c r="B75" s="18" t="s">
        <v>140</v>
      </c>
      <c r="C75" s="7">
        <v>5000</v>
      </c>
      <c r="D75" s="7">
        <v>-188</v>
      </c>
      <c r="E75" s="7">
        <f t="shared" si="26"/>
        <v>4812</v>
      </c>
      <c r="F75" s="7">
        <v>4812</v>
      </c>
      <c r="G75" s="7">
        <v>0</v>
      </c>
      <c r="H75" s="7">
        <v>0</v>
      </c>
      <c r="I75" s="7">
        <v>7</v>
      </c>
      <c r="J75" s="7">
        <f t="shared" si="13"/>
        <v>4805</v>
      </c>
      <c r="K75" s="7">
        <f t="shared" si="8"/>
        <v>4805</v>
      </c>
      <c r="L75" s="7">
        <f t="shared" si="27"/>
        <v>0</v>
      </c>
      <c r="M75" s="7">
        <v>7</v>
      </c>
      <c r="N75" s="7">
        <f t="shared" si="10"/>
        <v>0</v>
      </c>
      <c r="O75" s="41">
        <f t="shared" si="22"/>
        <v>1.4546965918536992E-3</v>
      </c>
      <c r="P75" s="8">
        <f t="shared" si="24"/>
        <v>0</v>
      </c>
      <c r="Q75" s="62">
        <f t="shared" si="25"/>
        <v>1.4546965918536992E-3</v>
      </c>
    </row>
    <row r="76" spans="1:17" s="16" customFormat="1" ht="20.100000000000001" customHeight="1" x14ac:dyDescent="0.25">
      <c r="A76" s="60" t="s">
        <v>141</v>
      </c>
      <c r="B76" s="18" t="s">
        <v>142</v>
      </c>
      <c r="C76" s="7">
        <v>2100</v>
      </c>
      <c r="D76" s="13">
        <v>0</v>
      </c>
      <c r="E76" s="7">
        <f t="shared" si="26"/>
        <v>2100</v>
      </c>
      <c r="F76" s="7">
        <v>2100</v>
      </c>
      <c r="G76" s="7">
        <v>0</v>
      </c>
      <c r="H76" s="7">
        <v>0</v>
      </c>
      <c r="I76" s="7">
        <v>319</v>
      </c>
      <c r="J76" s="7">
        <f t="shared" si="13"/>
        <v>1781</v>
      </c>
      <c r="K76" s="7">
        <f t="shared" si="8"/>
        <v>1781</v>
      </c>
      <c r="L76" s="7">
        <f t="shared" si="27"/>
        <v>0</v>
      </c>
      <c r="M76" s="7">
        <v>261</v>
      </c>
      <c r="N76" s="7">
        <f>SUM(I76-M76)</f>
        <v>58</v>
      </c>
      <c r="O76" s="41">
        <f t="shared" si="22"/>
        <v>0.1519047619047619</v>
      </c>
      <c r="P76" s="8">
        <f t="shared" si="24"/>
        <v>0</v>
      </c>
      <c r="Q76" s="62">
        <f t="shared" si="25"/>
        <v>0.1519047619047619</v>
      </c>
    </row>
    <row r="77" spans="1:17" s="16" customFormat="1" ht="20.100000000000001" customHeight="1" x14ac:dyDescent="0.25">
      <c r="A77" s="60" t="s">
        <v>143</v>
      </c>
      <c r="B77" s="18" t="s">
        <v>144</v>
      </c>
      <c r="C77" s="7">
        <v>500</v>
      </c>
      <c r="D77" s="7">
        <v>0</v>
      </c>
      <c r="E77" s="7">
        <f t="shared" si="26"/>
        <v>500</v>
      </c>
      <c r="F77" s="7">
        <v>380</v>
      </c>
      <c r="G77" s="7">
        <v>0</v>
      </c>
      <c r="H77" s="7">
        <v>0</v>
      </c>
      <c r="I77" s="7">
        <v>206</v>
      </c>
      <c r="J77" s="7">
        <f t="shared" si="13"/>
        <v>174</v>
      </c>
      <c r="K77" s="7">
        <f t="shared" si="8"/>
        <v>294</v>
      </c>
      <c r="L77" s="7">
        <f t="shared" si="27"/>
        <v>120</v>
      </c>
      <c r="M77" s="7">
        <v>206</v>
      </c>
      <c r="N77" s="7">
        <f t="shared" si="10"/>
        <v>0</v>
      </c>
      <c r="O77" s="41">
        <f t="shared" si="22"/>
        <v>0.54210526315789476</v>
      </c>
      <c r="P77" s="8">
        <f t="shared" si="24"/>
        <v>0</v>
      </c>
      <c r="Q77" s="62">
        <f t="shared" si="25"/>
        <v>0.54210526315789476</v>
      </c>
    </row>
    <row r="78" spans="1:17" s="16" customFormat="1" ht="20.100000000000001" customHeight="1" x14ac:dyDescent="0.25">
      <c r="A78" s="60" t="s">
        <v>145</v>
      </c>
      <c r="B78" s="18" t="s">
        <v>146</v>
      </c>
      <c r="C78" s="7">
        <v>5000</v>
      </c>
      <c r="D78" s="7">
        <v>0</v>
      </c>
      <c r="E78" s="7">
        <f t="shared" si="26"/>
        <v>5000</v>
      </c>
      <c r="F78" s="7">
        <v>5000</v>
      </c>
      <c r="G78" s="7">
        <v>0</v>
      </c>
      <c r="H78" s="7">
        <v>0</v>
      </c>
      <c r="I78" s="7">
        <v>671</v>
      </c>
      <c r="J78" s="7">
        <f t="shared" si="13"/>
        <v>4329</v>
      </c>
      <c r="K78" s="7">
        <f t="shared" si="8"/>
        <v>4329</v>
      </c>
      <c r="L78" s="7">
        <f t="shared" si="27"/>
        <v>0</v>
      </c>
      <c r="M78" s="7">
        <v>286</v>
      </c>
      <c r="N78" s="7">
        <v>0</v>
      </c>
      <c r="O78" s="41">
        <f t="shared" si="22"/>
        <v>0.13420000000000001</v>
      </c>
      <c r="P78" s="8">
        <f t="shared" si="24"/>
        <v>0</v>
      </c>
      <c r="Q78" s="62">
        <f t="shared" si="25"/>
        <v>0.13420000000000001</v>
      </c>
    </row>
    <row r="79" spans="1:17" s="16" customFormat="1" ht="19.5" customHeight="1" x14ac:dyDescent="0.25">
      <c r="A79" s="60" t="s">
        <v>147</v>
      </c>
      <c r="B79" s="18" t="s">
        <v>148</v>
      </c>
      <c r="C79" s="7">
        <v>11500</v>
      </c>
      <c r="D79" s="13">
        <v>4198</v>
      </c>
      <c r="E79" s="7">
        <f t="shared" si="26"/>
        <v>15698</v>
      </c>
      <c r="F79" s="7">
        <v>14198</v>
      </c>
      <c r="G79" s="7">
        <v>0</v>
      </c>
      <c r="H79" s="7">
        <v>0</v>
      </c>
      <c r="I79" s="7">
        <v>9374</v>
      </c>
      <c r="J79" s="7">
        <f t="shared" si="13"/>
        <v>4824</v>
      </c>
      <c r="K79" s="7">
        <f t="shared" si="8"/>
        <v>6324</v>
      </c>
      <c r="L79" s="7">
        <f t="shared" si="27"/>
        <v>1500</v>
      </c>
      <c r="M79" s="7">
        <v>3199</v>
      </c>
      <c r="N79" s="7">
        <v>0</v>
      </c>
      <c r="O79" s="41">
        <f t="shared" si="22"/>
        <v>0.66023383575151429</v>
      </c>
      <c r="P79" s="8">
        <f t="shared" si="24"/>
        <v>0</v>
      </c>
      <c r="Q79" s="62">
        <f t="shared" si="25"/>
        <v>0.66023383575151429</v>
      </c>
    </row>
    <row r="80" spans="1:17" s="16" customFormat="1" ht="19.5" customHeight="1" x14ac:dyDescent="0.25">
      <c r="A80" s="60" t="s">
        <v>149</v>
      </c>
      <c r="B80" s="18" t="s">
        <v>150</v>
      </c>
      <c r="C80" s="7">
        <v>3000</v>
      </c>
      <c r="D80" s="7">
        <v>0</v>
      </c>
      <c r="E80" s="7">
        <f t="shared" si="26"/>
        <v>3000</v>
      </c>
      <c r="F80" s="7">
        <v>3000</v>
      </c>
      <c r="G80" s="7">
        <v>0</v>
      </c>
      <c r="H80" s="7">
        <v>0</v>
      </c>
      <c r="I80" s="7">
        <v>243</v>
      </c>
      <c r="J80" s="7">
        <f t="shared" si="13"/>
        <v>2757</v>
      </c>
      <c r="K80" s="7">
        <f t="shared" si="8"/>
        <v>2757</v>
      </c>
      <c r="L80" s="7">
        <f t="shared" si="27"/>
        <v>0</v>
      </c>
      <c r="M80" s="7">
        <v>212</v>
      </c>
      <c r="N80" s="7">
        <v>0</v>
      </c>
      <c r="O80" s="41">
        <f t="shared" si="22"/>
        <v>8.1000000000000003E-2</v>
      </c>
      <c r="P80" s="8">
        <f t="shared" si="24"/>
        <v>0</v>
      </c>
      <c r="Q80" s="62">
        <f t="shared" si="25"/>
        <v>8.1000000000000003E-2</v>
      </c>
    </row>
    <row r="81" spans="1:19" s="16" customFormat="1" ht="20.100000000000001" customHeight="1" x14ac:dyDescent="0.25">
      <c r="A81" s="60" t="s">
        <v>151</v>
      </c>
      <c r="B81" s="18" t="s">
        <v>152</v>
      </c>
      <c r="C81" s="7">
        <v>6600</v>
      </c>
      <c r="D81" s="7">
        <v>0</v>
      </c>
      <c r="E81" s="7">
        <f t="shared" si="26"/>
        <v>6600</v>
      </c>
      <c r="F81" s="7">
        <v>5400</v>
      </c>
      <c r="G81" s="7">
        <v>0</v>
      </c>
      <c r="H81" s="7">
        <v>0</v>
      </c>
      <c r="I81" s="7">
        <v>1605</v>
      </c>
      <c r="J81" s="7">
        <f t="shared" si="13"/>
        <v>3795</v>
      </c>
      <c r="K81" s="7">
        <f t="shared" si="8"/>
        <v>4995</v>
      </c>
      <c r="L81" s="7">
        <f t="shared" si="27"/>
        <v>1200</v>
      </c>
      <c r="M81" s="7">
        <v>699</v>
      </c>
      <c r="N81" s="7">
        <f t="shared" si="10"/>
        <v>906</v>
      </c>
      <c r="O81" s="41">
        <f t="shared" si="22"/>
        <v>0.29722222222222222</v>
      </c>
      <c r="P81" s="8">
        <f t="shared" si="24"/>
        <v>0</v>
      </c>
      <c r="Q81" s="62">
        <f t="shared" si="25"/>
        <v>0.29722222222222222</v>
      </c>
    </row>
    <row r="82" spans="1:19" s="16" customFormat="1" ht="20.100000000000001" customHeight="1" x14ac:dyDescent="0.25">
      <c r="A82" s="60">
        <v>291</v>
      </c>
      <c r="B82" s="18" t="s">
        <v>153</v>
      </c>
      <c r="C82" s="7">
        <v>0</v>
      </c>
      <c r="D82" s="7">
        <v>366</v>
      </c>
      <c r="E82" s="7">
        <f t="shared" si="26"/>
        <v>366</v>
      </c>
      <c r="F82" s="7">
        <v>366</v>
      </c>
      <c r="G82" s="7">
        <v>0</v>
      </c>
      <c r="H82" s="7">
        <v>0</v>
      </c>
      <c r="I82" s="7">
        <v>0</v>
      </c>
      <c r="J82" s="7">
        <f t="shared" si="13"/>
        <v>366</v>
      </c>
      <c r="K82" s="7">
        <f t="shared" si="8"/>
        <v>366</v>
      </c>
      <c r="L82" s="7">
        <f t="shared" si="27"/>
        <v>0</v>
      </c>
      <c r="M82" s="7">
        <v>0</v>
      </c>
      <c r="N82" s="7">
        <f t="shared" si="10"/>
        <v>0</v>
      </c>
      <c r="O82" s="41">
        <f t="shared" si="22"/>
        <v>0</v>
      </c>
      <c r="P82" s="8">
        <f t="shared" si="24"/>
        <v>0</v>
      </c>
      <c r="Q82" s="62">
        <f t="shared" si="25"/>
        <v>0</v>
      </c>
    </row>
    <row r="83" spans="1:19" s="16" customFormat="1" ht="20.100000000000001" customHeight="1" x14ac:dyDescent="0.25">
      <c r="A83" s="60">
        <v>294</v>
      </c>
      <c r="B83" s="18" t="s">
        <v>154</v>
      </c>
      <c r="C83" s="7">
        <v>0</v>
      </c>
      <c r="D83" s="7">
        <v>373</v>
      </c>
      <c r="E83" s="7">
        <f t="shared" si="26"/>
        <v>373</v>
      </c>
      <c r="F83" s="7">
        <v>373</v>
      </c>
      <c r="G83" s="7">
        <v>0</v>
      </c>
      <c r="H83" s="7">
        <v>0</v>
      </c>
      <c r="I83" s="7">
        <v>0</v>
      </c>
      <c r="J83" s="7">
        <f t="shared" si="13"/>
        <v>373</v>
      </c>
      <c r="K83" s="7">
        <f t="shared" si="8"/>
        <v>373</v>
      </c>
      <c r="L83" s="7">
        <f t="shared" si="27"/>
        <v>0</v>
      </c>
      <c r="M83" s="7">
        <v>0</v>
      </c>
      <c r="N83" s="7">
        <f t="shared" si="10"/>
        <v>0</v>
      </c>
      <c r="O83" s="41">
        <f t="shared" si="22"/>
        <v>0</v>
      </c>
      <c r="P83" s="8">
        <f t="shared" si="24"/>
        <v>0</v>
      </c>
      <c r="Q83" s="62">
        <f t="shared" si="25"/>
        <v>0</v>
      </c>
    </row>
    <row r="84" spans="1:19" s="16" customFormat="1" ht="20.100000000000001" customHeight="1" x14ac:dyDescent="0.25">
      <c r="A84" s="60">
        <v>297</v>
      </c>
      <c r="B84" s="18" t="s">
        <v>155</v>
      </c>
      <c r="C84" s="7">
        <v>0</v>
      </c>
      <c r="D84" s="7">
        <v>188</v>
      </c>
      <c r="E84" s="7">
        <f t="shared" si="26"/>
        <v>188</v>
      </c>
      <c r="F84" s="7">
        <v>188</v>
      </c>
      <c r="G84" s="7">
        <v>0</v>
      </c>
      <c r="H84" s="7">
        <v>0</v>
      </c>
      <c r="I84" s="7">
        <v>0</v>
      </c>
      <c r="J84" s="7">
        <f t="shared" si="13"/>
        <v>188</v>
      </c>
      <c r="K84" s="7">
        <f t="shared" si="8"/>
        <v>188</v>
      </c>
      <c r="L84" s="7">
        <f t="shared" si="27"/>
        <v>0</v>
      </c>
      <c r="M84" s="7">
        <v>0</v>
      </c>
      <c r="N84" s="7">
        <f t="shared" si="10"/>
        <v>0</v>
      </c>
      <c r="O84" s="41">
        <f t="shared" si="22"/>
        <v>0</v>
      </c>
      <c r="P84" s="8">
        <f t="shared" si="24"/>
        <v>0</v>
      </c>
      <c r="Q84" s="62">
        <f t="shared" si="25"/>
        <v>0</v>
      </c>
    </row>
    <row r="85" spans="1:19" s="16" customFormat="1" ht="20.100000000000001" customHeight="1" x14ac:dyDescent="0.25">
      <c r="A85" s="60">
        <v>298</v>
      </c>
      <c r="B85" s="18" t="s">
        <v>156</v>
      </c>
      <c r="C85" s="7">
        <v>0</v>
      </c>
      <c r="D85" s="7">
        <v>802</v>
      </c>
      <c r="E85" s="7">
        <f t="shared" si="26"/>
        <v>802</v>
      </c>
      <c r="F85" s="7">
        <v>802</v>
      </c>
      <c r="G85" s="7">
        <v>0</v>
      </c>
      <c r="H85" s="7">
        <v>0</v>
      </c>
      <c r="I85" s="7">
        <v>0</v>
      </c>
      <c r="J85" s="7">
        <f t="shared" si="13"/>
        <v>802</v>
      </c>
      <c r="K85" s="7">
        <f t="shared" si="8"/>
        <v>802</v>
      </c>
      <c r="L85" s="7">
        <f t="shared" si="27"/>
        <v>0</v>
      </c>
      <c r="M85" s="7">
        <v>0</v>
      </c>
      <c r="N85" s="7">
        <f t="shared" si="10"/>
        <v>0</v>
      </c>
      <c r="O85" s="41">
        <f t="shared" si="22"/>
        <v>0</v>
      </c>
      <c r="P85" s="8" t="e">
        <f t="shared" si="24"/>
        <v>#DIV/0!</v>
      </c>
      <c r="Q85" s="62">
        <f t="shared" si="25"/>
        <v>0</v>
      </c>
    </row>
    <row r="86" spans="1:19" s="16" customFormat="1" ht="9" customHeight="1" x14ac:dyDescent="0.25">
      <c r="A86" s="56"/>
      <c r="B86" s="1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41"/>
      <c r="P86" s="8"/>
      <c r="Q86" s="65"/>
    </row>
    <row r="87" spans="1:19" s="21" customFormat="1" ht="20.100000000000001" customHeight="1" x14ac:dyDescent="0.25">
      <c r="A87" s="63"/>
      <c r="B87" s="45" t="s">
        <v>157</v>
      </c>
      <c r="C87" s="46">
        <f>SUM(C88:C94)</f>
        <v>154400</v>
      </c>
      <c r="D87" s="46">
        <f>SUM(D88:D95)</f>
        <v>-5500</v>
      </c>
      <c r="E87" s="46">
        <f>SUM(E88:E95)</f>
        <v>148900</v>
      </c>
      <c r="F87" s="46">
        <f>SUM(F88:F95)</f>
        <v>141280</v>
      </c>
      <c r="G87" s="46">
        <v>0</v>
      </c>
      <c r="H87" s="46">
        <f>SUM(H88:H95)</f>
        <v>0</v>
      </c>
      <c r="I87" s="46">
        <f>SUM(I88:I95)</f>
        <v>6562</v>
      </c>
      <c r="J87" s="46">
        <f t="shared" si="13"/>
        <v>134718</v>
      </c>
      <c r="K87" s="46">
        <f t="shared" si="8"/>
        <v>142338</v>
      </c>
      <c r="L87" s="46">
        <f t="shared" si="27"/>
        <v>7620</v>
      </c>
      <c r="M87" s="46">
        <f>SUM(M88:M94)</f>
        <v>5600</v>
      </c>
      <c r="N87" s="46">
        <f t="shared" si="10"/>
        <v>962</v>
      </c>
      <c r="O87" s="47">
        <f t="shared" si="22"/>
        <v>4.644677236693092E-2</v>
      </c>
      <c r="P87" s="5">
        <f t="shared" ref="P87:P94" si="28">SUM(H88/E88)</f>
        <v>0</v>
      </c>
      <c r="Q87" s="64">
        <f t="shared" ref="Q87:Q94" si="29">SUM(I87/F87*100%)</f>
        <v>4.644677236693092E-2</v>
      </c>
      <c r="S87" s="16"/>
    </row>
    <row r="88" spans="1:19" s="16" customFormat="1" ht="20.100000000000001" customHeight="1" x14ac:dyDescent="0.25">
      <c r="A88" s="56" t="s">
        <v>158</v>
      </c>
      <c r="B88" s="48" t="s">
        <v>159</v>
      </c>
      <c r="C88" s="7">
        <v>30000</v>
      </c>
      <c r="D88" s="7">
        <v>0</v>
      </c>
      <c r="E88" s="7">
        <f t="shared" ref="E88:E93" si="30">SUM(C88+D88)</f>
        <v>30000</v>
      </c>
      <c r="F88" s="7">
        <v>28000</v>
      </c>
      <c r="G88" s="7">
        <v>0</v>
      </c>
      <c r="H88" s="7">
        <v>0</v>
      </c>
      <c r="I88" s="7">
        <v>856</v>
      </c>
      <c r="J88" s="7">
        <f t="shared" si="13"/>
        <v>27144</v>
      </c>
      <c r="K88" s="7">
        <f t="shared" ref="K88:K101" si="31">SUM(E88-G88-I88)</f>
        <v>29144</v>
      </c>
      <c r="L88" s="7">
        <f t="shared" si="27"/>
        <v>2000</v>
      </c>
      <c r="M88" s="7">
        <v>0</v>
      </c>
      <c r="N88" s="7">
        <f t="shared" ref="N88:N101" si="32">SUM(I88-M88)</f>
        <v>856</v>
      </c>
      <c r="O88" s="41">
        <f t="shared" si="22"/>
        <v>3.0571428571428572E-2</v>
      </c>
      <c r="P88" s="8">
        <f t="shared" si="28"/>
        <v>0</v>
      </c>
      <c r="Q88" s="62">
        <f t="shared" si="29"/>
        <v>3.0571428571428572E-2</v>
      </c>
      <c r="S88" s="21"/>
    </row>
    <row r="89" spans="1:19" s="16" customFormat="1" ht="20.100000000000001" customHeight="1" x14ac:dyDescent="0.25">
      <c r="A89" s="56">
        <v>314</v>
      </c>
      <c r="B89" s="48" t="s">
        <v>160</v>
      </c>
      <c r="C89" s="7">
        <v>30000</v>
      </c>
      <c r="D89" s="7">
        <v>0</v>
      </c>
      <c r="E89" s="7">
        <f t="shared" si="30"/>
        <v>30000</v>
      </c>
      <c r="F89" s="7">
        <v>30000</v>
      </c>
      <c r="G89" s="7">
        <v>0</v>
      </c>
      <c r="H89" s="7">
        <v>0</v>
      </c>
      <c r="I89" s="7">
        <v>0</v>
      </c>
      <c r="J89" s="7">
        <f t="shared" ref="J89:J101" si="33">SUM(F89-I89)</f>
        <v>30000</v>
      </c>
      <c r="K89" s="7">
        <f t="shared" si="31"/>
        <v>30000</v>
      </c>
      <c r="L89" s="7">
        <f t="shared" si="27"/>
        <v>0</v>
      </c>
      <c r="M89" s="7">
        <v>0</v>
      </c>
      <c r="N89" s="7">
        <f t="shared" si="32"/>
        <v>0</v>
      </c>
      <c r="O89" s="41">
        <f t="shared" si="22"/>
        <v>0</v>
      </c>
      <c r="P89" s="8">
        <f t="shared" si="28"/>
        <v>0</v>
      </c>
      <c r="Q89" s="62">
        <f t="shared" si="29"/>
        <v>0</v>
      </c>
    </row>
    <row r="90" spans="1:19" s="16" customFormat="1" ht="20.100000000000001" customHeight="1" x14ac:dyDescent="0.25">
      <c r="A90" s="56">
        <v>320</v>
      </c>
      <c r="B90" s="48" t="s">
        <v>161</v>
      </c>
      <c r="C90" s="7">
        <v>400</v>
      </c>
      <c r="D90" s="7">
        <v>0</v>
      </c>
      <c r="E90" s="7">
        <f t="shared" si="30"/>
        <v>400</v>
      </c>
      <c r="F90" s="7">
        <v>280</v>
      </c>
      <c r="G90" s="7">
        <v>0</v>
      </c>
      <c r="H90" s="7">
        <v>0</v>
      </c>
      <c r="I90" s="7">
        <v>0</v>
      </c>
      <c r="J90" s="7">
        <f t="shared" si="33"/>
        <v>280</v>
      </c>
      <c r="K90" s="7">
        <f t="shared" si="31"/>
        <v>400</v>
      </c>
      <c r="L90" s="7">
        <f t="shared" si="27"/>
        <v>120</v>
      </c>
      <c r="M90" s="7">
        <v>0</v>
      </c>
      <c r="N90" s="7">
        <f t="shared" si="32"/>
        <v>0</v>
      </c>
      <c r="O90" s="41">
        <f t="shared" si="22"/>
        <v>0</v>
      </c>
      <c r="P90" s="8">
        <f t="shared" si="28"/>
        <v>0</v>
      </c>
      <c r="Q90" s="62">
        <f t="shared" si="29"/>
        <v>0</v>
      </c>
    </row>
    <row r="91" spans="1:19" s="16" customFormat="1" ht="19.5" customHeight="1" x14ac:dyDescent="0.25">
      <c r="A91" s="56" t="s">
        <v>162</v>
      </c>
      <c r="B91" s="48" t="s">
        <v>163</v>
      </c>
      <c r="C91" s="7">
        <v>2000</v>
      </c>
      <c r="D91" s="7">
        <v>0</v>
      </c>
      <c r="E91" s="7">
        <v>2000</v>
      </c>
      <c r="F91" s="7">
        <v>2000</v>
      </c>
      <c r="G91" s="7">
        <v>0</v>
      </c>
      <c r="H91" s="7">
        <v>0</v>
      </c>
      <c r="I91" s="7">
        <v>17</v>
      </c>
      <c r="J91" s="7">
        <f t="shared" si="33"/>
        <v>1983</v>
      </c>
      <c r="K91" s="7">
        <f t="shared" si="31"/>
        <v>1983</v>
      </c>
      <c r="L91" s="7">
        <f t="shared" si="27"/>
        <v>0</v>
      </c>
      <c r="M91" s="7">
        <v>0</v>
      </c>
      <c r="N91" s="7">
        <f t="shared" si="32"/>
        <v>17</v>
      </c>
      <c r="O91" s="41">
        <f t="shared" si="22"/>
        <v>8.5000000000000006E-3</v>
      </c>
      <c r="P91" s="8">
        <f t="shared" si="28"/>
        <v>0</v>
      </c>
      <c r="Q91" s="62">
        <f t="shared" si="29"/>
        <v>8.5000000000000006E-3</v>
      </c>
    </row>
    <row r="92" spans="1:19" s="16" customFormat="1" ht="19.5" customHeight="1" x14ac:dyDescent="0.25">
      <c r="A92" s="56" t="s">
        <v>164</v>
      </c>
      <c r="B92" s="48" t="s">
        <v>165</v>
      </c>
      <c r="C92" s="7">
        <v>35000</v>
      </c>
      <c r="D92" s="7">
        <v>-7615</v>
      </c>
      <c r="E92" s="7">
        <f t="shared" si="30"/>
        <v>27385</v>
      </c>
      <c r="F92" s="7">
        <v>26385</v>
      </c>
      <c r="G92" s="7">
        <v>0</v>
      </c>
      <c r="H92" s="7">
        <v>0</v>
      </c>
      <c r="I92" s="7">
        <v>319</v>
      </c>
      <c r="J92" s="7">
        <f t="shared" si="33"/>
        <v>26066</v>
      </c>
      <c r="K92" s="7">
        <f t="shared" si="31"/>
        <v>27066</v>
      </c>
      <c r="L92" s="7">
        <f t="shared" si="27"/>
        <v>1000</v>
      </c>
      <c r="M92" s="7">
        <v>319</v>
      </c>
      <c r="N92" s="7">
        <f t="shared" si="32"/>
        <v>0</v>
      </c>
      <c r="O92" s="41">
        <f t="shared" si="22"/>
        <v>1.2090202766723518E-2</v>
      </c>
      <c r="P92" s="8">
        <f t="shared" si="28"/>
        <v>0</v>
      </c>
      <c r="Q92" s="62">
        <f t="shared" si="29"/>
        <v>1.2090202766723518E-2</v>
      </c>
    </row>
    <row r="93" spans="1:19" s="16" customFormat="1" ht="20.100000000000001" customHeight="1" x14ac:dyDescent="0.25">
      <c r="A93" s="56" t="s">
        <v>166</v>
      </c>
      <c r="B93" s="48" t="s">
        <v>157</v>
      </c>
      <c r="C93" s="7">
        <v>10000</v>
      </c>
      <c r="D93" s="7">
        <v>0</v>
      </c>
      <c r="E93" s="7">
        <f t="shared" si="30"/>
        <v>10000</v>
      </c>
      <c r="F93" s="7">
        <v>8500</v>
      </c>
      <c r="G93" s="7">
        <v>0</v>
      </c>
      <c r="H93" s="7">
        <v>0</v>
      </c>
      <c r="I93" s="7">
        <v>89</v>
      </c>
      <c r="J93" s="7">
        <f t="shared" si="33"/>
        <v>8411</v>
      </c>
      <c r="K93" s="7">
        <f t="shared" si="31"/>
        <v>9911</v>
      </c>
      <c r="L93" s="7">
        <f t="shared" si="27"/>
        <v>1500</v>
      </c>
      <c r="M93" s="7">
        <v>0</v>
      </c>
      <c r="N93" s="7">
        <f t="shared" si="32"/>
        <v>89</v>
      </c>
      <c r="O93" s="41">
        <f t="shared" si="22"/>
        <v>1.0470588235294117E-2</v>
      </c>
      <c r="P93" s="8">
        <f t="shared" si="28"/>
        <v>0</v>
      </c>
      <c r="Q93" s="62">
        <f t="shared" si="29"/>
        <v>1.0470588235294117E-2</v>
      </c>
    </row>
    <row r="94" spans="1:19" s="16" customFormat="1" ht="20.100000000000001" customHeight="1" x14ac:dyDescent="0.25">
      <c r="A94" s="56" t="s">
        <v>167</v>
      </c>
      <c r="B94" s="48" t="s">
        <v>168</v>
      </c>
      <c r="C94" s="7">
        <v>47000</v>
      </c>
      <c r="D94" s="13">
        <v>0</v>
      </c>
      <c r="E94" s="7">
        <f>SUM(C94+D94)</f>
        <v>47000</v>
      </c>
      <c r="F94" s="7">
        <v>44000</v>
      </c>
      <c r="G94" s="7">
        <v>0</v>
      </c>
      <c r="H94" s="7">
        <v>0</v>
      </c>
      <c r="I94" s="7">
        <v>5281</v>
      </c>
      <c r="J94" s="7">
        <f t="shared" si="33"/>
        <v>38719</v>
      </c>
      <c r="K94" s="7">
        <f t="shared" si="31"/>
        <v>41719</v>
      </c>
      <c r="L94" s="7">
        <f t="shared" si="27"/>
        <v>3000</v>
      </c>
      <c r="M94" s="7">
        <v>5281</v>
      </c>
      <c r="N94" s="7">
        <f t="shared" si="32"/>
        <v>0</v>
      </c>
      <c r="O94" s="41">
        <f t="shared" si="22"/>
        <v>0.12002272727272727</v>
      </c>
      <c r="P94" s="8">
        <f t="shared" si="28"/>
        <v>0</v>
      </c>
      <c r="Q94" s="62">
        <f t="shared" si="29"/>
        <v>0.12002272727272727</v>
      </c>
    </row>
    <row r="95" spans="1:19" s="16" customFormat="1" ht="20.100000000000001" customHeight="1" x14ac:dyDescent="0.25">
      <c r="A95" s="56">
        <v>396</v>
      </c>
      <c r="B95" s="48" t="s">
        <v>169</v>
      </c>
      <c r="C95" s="7">
        <v>0</v>
      </c>
      <c r="D95" s="13">
        <v>2115</v>
      </c>
      <c r="E95" s="7">
        <f>SUM(C95+D95)</f>
        <v>2115</v>
      </c>
      <c r="F95" s="7">
        <v>2115</v>
      </c>
      <c r="G95" s="7">
        <v>0</v>
      </c>
      <c r="H95" s="7">
        <v>0</v>
      </c>
      <c r="I95" s="7">
        <v>0</v>
      </c>
      <c r="J95" s="7">
        <f t="shared" si="33"/>
        <v>2115</v>
      </c>
      <c r="K95" s="7">
        <f t="shared" si="31"/>
        <v>2115</v>
      </c>
      <c r="L95" s="7">
        <f t="shared" si="27"/>
        <v>0</v>
      </c>
      <c r="M95" s="7">
        <v>0</v>
      </c>
      <c r="N95" s="7">
        <f t="shared" si="32"/>
        <v>0</v>
      </c>
      <c r="O95" s="41">
        <f t="shared" si="22"/>
        <v>0</v>
      </c>
      <c r="P95" s="8" t="e">
        <f>SUM(H96/E96)</f>
        <v>#DIV/0!</v>
      </c>
      <c r="Q95" s="62">
        <f>SUM(I95/F95*100%)</f>
        <v>0</v>
      </c>
    </row>
    <row r="96" spans="1:19" s="16" customFormat="1" ht="9" customHeight="1" x14ac:dyDescent="0.25">
      <c r="A96" s="56"/>
      <c r="B96" s="48"/>
      <c r="C96" s="7"/>
      <c r="D96" s="13"/>
      <c r="E96" s="7"/>
      <c r="F96" s="7"/>
      <c r="G96" s="7"/>
      <c r="H96" s="7"/>
      <c r="I96" s="7"/>
      <c r="J96" s="7"/>
      <c r="K96" s="7"/>
      <c r="L96" s="7"/>
      <c r="M96" s="7"/>
      <c r="N96" s="7"/>
      <c r="O96" s="41"/>
      <c r="P96" s="8"/>
      <c r="Q96" s="65"/>
    </row>
    <row r="97" spans="1:19" s="21" customFormat="1" ht="20.100000000000001" customHeight="1" x14ac:dyDescent="0.25">
      <c r="A97" s="63"/>
      <c r="B97" s="45" t="s">
        <v>170</v>
      </c>
      <c r="C97" s="46">
        <f>SUM(C98:C101)</f>
        <v>381700</v>
      </c>
      <c r="D97" s="46">
        <v>0</v>
      </c>
      <c r="E97" s="46">
        <f>SUM(E98:E101)</f>
        <v>381700</v>
      </c>
      <c r="F97" s="46">
        <f>SUM(F98:F101)</f>
        <v>268400</v>
      </c>
      <c r="G97" s="46">
        <v>0</v>
      </c>
      <c r="H97" s="46">
        <f>SUM(H98:H101)</f>
        <v>50000</v>
      </c>
      <c r="I97" s="49">
        <f>SUM(I98:I101)</f>
        <v>53149</v>
      </c>
      <c r="J97" s="46">
        <f t="shared" si="33"/>
        <v>215251</v>
      </c>
      <c r="K97" s="46">
        <f>SUM(E97-G97-I97)</f>
        <v>328551</v>
      </c>
      <c r="L97" s="46">
        <f>SUM(E97-F97)</f>
        <v>113300</v>
      </c>
      <c r="M97" s="46">
        <f>SUM(M98:M101)</f>
        <v>50649</v>
      </c>
      <c r="N97" s="46">
        <f>SUM(I97-M97)</f>
        <v>2500</v>
      </c>
      <c r="O97" s="47">
        <f t="shared" si="22"/>
        <v>0.19802160953800299</v>
      </c>
      <c r="P97" s="5">
        <f>SUM(H98/E98)</f>
        <v>0</v>
      </c>
      <c r="Q97" s="64">
        <f>SUM(I97/F97*100%)</f>
        <v>0.19802160953800299</v>
      </c>
      <c r="S97" s="16"/>
    </row>
    <row r="98" spans="1:19" s="16" customFormat="1" ht="20.100000000000001" customHeight="1" x14ac:dyDescent="0.25">
      <c r="A98" s="60" t="s">
        <v>171</v>
      </c>
      <c r="B98" s="18" t="s">
        <v>172</v>
      </c>
      <c r="C98" s="7">
        <v>40000</v>
      </c>
      <c r="D98" s="7">
        <v>0</v>
      </c>
      <c r="E98" s="7">
        <f>SUM(C98+D98)</f>
        <v>40000</v>
      </c>
      <c r="F98" s="7">
        <v>37000</v>
      </c>
      <c r="G98" s="7">
        <v>0</v>
      </c>
      <c r="H98" s="7">
        <v>0</v>
      </c>
      <c r="I98" s="7">
        <v>3149</v>
      </c>
      <c r="J98" s="7">
        <f t="shared" si="33"/>
        <v>33851</v>
      </c>
      <c r="K98" s="7">
        <f t="shared" si="31"/>
        <v>36851</v>
      </c>
      <c r="L98" s="7">
        <f>SUM(E98-F98)</f>
        <v>3000</v>
      </c>
      <c r="M98" s="7">
        <v>649</v>
      </c>
      <c r="N98" s="7">
        <f t="shared" si="32"/>
        <v>2500</v>
      </c>
      <c r="O98" s="41">
        <f t="shared" si="22"/>
        <v>8.5108108108108108E-2</v>
      </c>
      <c r="P98" s="8">
        <f>SUM(H99/E99)</f>
        <v>0</v>
      </c>
      <c r="Q98" s="62">
        <f>SUM(I98/F98*100%)</f>
        <v>8.5108108108108108E-2</v>
      </c>
    </row>
    <row r="99" spans="1:19" s="16" customFormat="1" ht="20.100000000000001" customHeight="1" x14ac:dyDescent="0.25">
      <c r="A99" s="60" t="s">
        <v>173</v>
      </c>
      <c r="B99" s="18" t="s">
        <v>174</v>
      </c>
      <c r="C99" s="7">
        <v>20000</v>
      </c>
      <c r="D99" s="7">
        <v>0</v>
      </c>
      <c r="E99" s="7">
        <v>20000</v>
      </c>
      <c r="F99" s="7">
        <v>17000</v>
      </c>
      <c r="G99" s="7">
        <v>0</v>
      </c>
      <c r="H99" s="7">
        <v>0</v>
      </c>
      <c r="I99" s="7">
        <v>0</v>
      </c>
      <c r="J99" s="7">
        <f t="shared" si="33"/>
        <v>17000</v>
      </c>
      <c r="K99" s="7">
        <f t="shared" si="31"/>
        <v>20000</v>
      </c>
      <c r="L99" s="7">
        <f>SUM(E99-F99)</f>
        <v>3000</v>
      </c>
      <c r="M99" s="7">
        <v>0</v>
      </c>
      <c r="N99" s="7">
        <f t="shared" si="32"/>
        <v>0</v>
      </c>
      <c r="O99" s="41">
        <f t="shared" si="22"/>
        <v>0</v>
      </c>
      <c r="P99" s="8">
        <f>SUM(H100/E100)</f>
        <v>0</v>
      </c>
      <c r="Q99" s="62">
        <f>SUM(I99/F99*100%)</f>
        <v>0</v>
      </c>
    </row>
    <row r="100" spans="1:19" s="16" customFormat="1" ht="19.5" customHeight="1" x14ac:dyDescent="0.25">
      <c r="A100" s="60">
        <v>641</v>
      </c>
      <c r="B100" s="18" t="s">
        <v>175</v>
      </c>
      <c r="C100" s="7">
        <v>21700</v>
      </c>
      <c r="D100" s="7">
        <v>0</v>
      </c>
      <c r="E100" s="7">
        <v>21700</v>
      </c>
      <c r="F100" s="7">
        <v>14400</v>
      </c>
      <c r="G100" s="7">
        <v>0</v>
      </c>
      <c r="H100" s="7">
        <v>0</v>
      </c>
      <c r="I100" s="7">
        <v>0</v>
      </c>
      <c r="J100" s="7">
        <f t="shared" si="33"/>
        <v>14400</v>
      </c>
      <c r="K100" s="7">
        <f t="shared" si="31"/>
        <v>21700</v>
      </c>
      <c r="L100" s="7">
        <f>SUM(E100-F100)</f>
        <v>7300</v>
      </c>
      <c r="M100" s="7">
        <v>0</v>
      </c>
      <c r="N100" s="46">
        <f t="shared" si="32"/>
        <v>0</v>
      </c>
      <c r="O100" s="41">
        <f t="shared" si="22"/>
        <v>0</v>
      </c>
      <c r="P100" s="8">
        <f>SUM(H101/E101)</f>
        <v>0.16666666666666666</v>
      </c>
      <c r="Q100" s="62">
        <f>SUM(I100/F100*100%)</f>
        <v>0</v>
      </c>
    </row>
    <row r="101" spans="1:19" s="16" customFormat="1" ht="20.100000000000001" customHeight="1" thickBot="1" x14ac:dyDescent="0.35">
      <c r="A101" s="66">
        <v>669</v>
      </c>
      <c r="B101" s="67" t="s">
        <v>176</v>
      </c>
      <c r="C101" s="68">
        <v>300000</v>
      </c>
      <c r="D101" s="69">
        <v>0</v>
      </c>
      <c r="E101" s="69">
        <v>300000</v>
      </c>
      <c r="F101" s="68">
        <v>200000</v>
      </c>
      <c r="G101" s="69">
        <v>0</v>
      </c>
      <c r="H101" s="69">
        <v>50000</v>
      </c>
      <c r="I101" s="19">
        <v>50000</v>
      </c>
      <c r="J101" s="19">
        <f t="shared" si="33"/>
        <v>150000</v>
      </c>
      <c r="K101" s="19">
        <f t="shared" si="31"/>
        <v>250000</v>
      </c>
      <c r="L101" s="19">
        <f>SUM(E101-F101)</f>
        <v>100000</v>
      </c>
      <c r="M101" s="69">
        <v>50000</v>
      </c>
      <c r="N101" s="70">
        <f t="shared" si="32"/>
        <v>0</v>
      </c>
      <c r="O101" s="71">
        <f t="shared" si="22"/>
        <v>0.25</v>
      </c>
      <c r="P101" s="20" t="e">
        <f>SUM(H102/E102)</f>
        <v>#DIV/0!</v>
      </c>
      <c r="Q101" s="72">
        <f>SUM(I101/F101*100%)</f>
        <v>0.25</v>
      </c>
    </row>
    <row r="102" spans="1:19" ht="27.75" customHeight="1" x14ac:dyDescent="0.3">
      <c r="A102" s="22" t="s">
        <v>177</v>
      </c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5"/>
      <c r="S102" s="16"/>
    </row>
    <row r="103" spans="1:19" ht="15.75" x14ac:dyDescent="0.25">
      <c r="Q103" s="26"/>
    </row>
    <row r="104" spans="1:19" ht="15.75" x14ac:dyDescent="0.25">
      <c r="Q104" s="26"/>
    </row>
    <row r="105" spans="1:19" ht="15.75" x14ac:dyDescent="0.25">
      <c r="Q105" s="26"/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2017-09-12T20:48:41Z</cp:lastPrinted>
  <dcterms:created xsi:type="dcterms:W3CDTF">2017-09-12T19:40:20Z</dcterms:created>
  <dcterms:modified xsi:type="dcterms:W3CDTF">2017-09-12T20:49:39Z</dcterms:modified>
</cp:coreProperties>
</file>