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285"/>
  </bookViews>
  <sheets>
    <sheet name="Hoja3" sheetId="3" r:id="rId1"/>
  </sheets>
  <calcPr calcId="145621" concurrentCalc="0"/>
</workbook>
</file>

<file path=xl/calcChain.xml><?xml version="1.0" encoding="utf-8"?>
<calcChain xmlns="http://schemas.openxmlformats.org/spreadsheetml/2006/main">
  <c r="Q118" i="3" l="1"/>
  <c r="P118" i="3"/>
  <c r="O118" i="3"/>
  <c r="N118" i="3"/>
  <c r="L118" i="3"/>
  <c r="K118" i="3"/>
  <c r="J118" i="3"/>
  <c r="Q117" i="3"/>
  <c r="P117" i="3"/>
  <c r="O117" i="3"/>
  <c r="N117" i="3"/>
  <c r="L117" i="3"/>
  <c r="K117" i="3"/>
  <c r="J117" i="3"/>
  <c r="Q116" i="3"/>
  <c r="P116" i="3"/>
  <c r="O116" i="3"/>
  <c r="N116" i="3"/>
  <c r="L116" i="3"/>
  <c r="K116" i="3"/>
  <c r="J116" i="3"/>
  <c r="Q115" i="3"/>
  <c r="O115" i="3"/>
  <c r="N115" i="3"/>
  <c r="K115" i="3"/>
  <c r="J115" i="3"/>
  <c r="E115" i="3"/>
  <c r="L115" i="3"/>
  <c r="M114" i="3"/>
  <c r="I114" i="3"/>
  <c r="N114" i="3"/>
  <c r="H114" i="3"/>
  <c r="P114" i="3"/>
  <c r="F114" i="3"/>
  <c r="J114" i="3"/>
  <c r="E114" i="3"/>
  <c r="L114" i="3"/>
  <c r="C114" i="3"/>
  <c r="Q112" i="3"/>
  <c r="O112" i="3"/>
  <c r="N112" i="3"/>
  <c r="J112" i="3"/>
  <c r="E112" i="3"/>
  <c r="L112" i="3"/>
  <c r="Q111" i="3"/>
  <c r="O111" i="3"/>
  <c r="N111" i="3"/>
  <c r="J111" i="3"/>
  <c r="E111" i="3"/>
  <c r="L111" i="3"/>
  <c r="Q110" i="3"/>
  <c r="O110" i="3"/>
  <c r="N110" i="3"/>
  <c r="J110" i="3"/>
  <c r="E110" i="3"/>
  <c r="L110" i="3"/>
  <c r="Q109" i="3"/>
  <c r="O109" i="3"/>
  <c r="N109" i="3"/>
  <c r="J109" i="3"/>
  <c r="E109" i="3"/>
  <c r="L109" i="3"/>
  <c r="Q108" i="3"/>
  <c r="P108" i="3"/>
  <c r="O108" i="3"/>
  <c r="N108" i="3"/>
  <c r="L108" i="3"/>
  <c r="K108" i="3"/>
  <c r="J108" i="3"/>
  <c r="Q107" i="3"/>
  <c r="O107" i="3"/>
  <c r="N107" i="3"/>
  <c r="J107" i="3"/>
  <c r="E107" i="3"/>
  <c r="L107" i="3"/>
  <c r="Q106" i="3"/>
  <c r="O106" i="3"/>
  <c r="N106" i="3"/>
  <c r="J106" i="3"/>
  <c r="E106" i="3"/>
  <c r="L106" i="3"/>
  <c r="Q105" i="3"/>
  <c r="O105" i="3"/>
  <c r="N105" i="3"/>
  <c r="L105" i="3"/>
  <c r="J105" i="3"/>
  <c r="E105" i="3"/>
  <c r="P105" i="3"/>
  <c r="M104" i="3"/>
  <c r="I104" i="3"/>
  <c r="N104" i="3"/>
  <c r="H104" i="3"/>
  <c r="P104" i="3"/>
  <c r="F104" i="3"/>
  <c r="J104" i="3"/>
  <c r="E104" i="3"/>
  <c r="L104" i="3"/>
  <c r="D104" i="3"/>
  <c r="C104" i="3"/>
  <c r="O102" i="3"/>
  <c r="N102" i="3"/>
  <c r="J102" i="3"/>
  <c r="E102" i="3"/>
  <c r="P102" i="3"/>
  <c r="O101" i="3"/>
  <c r="N101" i="3"/>
  <c r="J101" i="3"/>
  <c r="E101" i="3"/>
  <c r="P101" i="3"/>
  <c r="O100" i="3"/>
  <c r="N100" i="3"/>
  <c r="J100" i="3"/>
  <c r="E100" i="3"/>
  <c r="P100" i="3"/>
  <c r="O99" i="3"/>
  <c r="N99" i="3"/>
  <c r="J99" i="3"/>
  <c r="E99" i="3"/>
  <c r="P99" i="3"/>
  <c r="O98" i="3"/>
  <c r="N98" i="3"/>
  <c r="J98" i="3"/>
  <c r="E98" i="3"/>
  <c r="P98" i="3"/>
  <c r="O97" i="3"/>
  <c r="J97" i="3"/>
  <c r="E97" i="3"/>
  <c r="P97" i="3"/>
  <c r="O96" i="3"/>
  <c r="L96" i="3"/>
  <c r="K96" i="3"/>
  <c r="J96" i="3"/>
  <c r="E96" i="3"/>
  <c r="Q96" i="3"/>
  <c r="Q95" i="3"/>
  <c r="P95" i="3"/>
  <c r="O95" i="3"/>
  <c r="K95" i="3"/>
  <c r="J95" i="3"/>
  <c r="E95" i="3"/>
  <c r="L95" i="3"/>
  <c r="P94" i="3"/>
  <c r="O94" i="3"/>
  <c r="N94" i="3"/>
  <c r="K94" i="3"/>
  <c r="J94" i="3"/>
  <c r="E94" i="3"/>
  <c r="Q94" i="3"/>
  <c r="Q93" i="3"/>
  <c r="P93" i="3"/>
  <c r="O93" i="3"/>
  <c r="N93" i="3"/>
  <c r="L93" i="3"/>
  <c r="K93" i="3"/>
  <c r="J93" i="3"/>
  <c r="E93" i="3"/>
  <c r="Q92" i="3"/>
  <c r="P92" i="3"/>
  <c r="O92" i="3"/>
  <c r="N92" i="3"/>
  <c r="L92" i="3"/>
  <c r="K92" i="3"/>
  <c r="J92" i="3"/>
  <c r="E92" i="3"/>
  <c r="Q91" i="3"/>
  <c r="P91" i="3"/>
  <c r="O91" i="3"/>
  <c r="N91" i="3"/>
  <c r="L91" i="3"/>
  <c r="K91" i="3"/>
  <c r="J91" i="3"/>
  <c r="E91" i="3"/>
  <c r="Q90" i="3"/>
  <c r="P90" i="3"/>
  <c r="O90" i="3"/>
  <c r="N90" i="3"/>
  <c r="L90" i="3"/>
  <c r="K90" i="3"/>
  <c r="J90" i="3"/>
  <c r="E90" i="3"/>
  <c r="Q89" i="3"/>
  <c r="P89" i="3"/>
  <c r="O89" i="3"/>
  <c r="K89" i="3"/>
  <c r="J89" i="3"/>
  <c r="E89" i="3"/>
  <c r="L89" i="3"/>
  <c r="P88" i="3"/>
  <c r="O88" i="3"/>
  <c r="N88" i="3"/>
  <c r="K88" i="3"/>
  <c r="J88" i="3"/>
  <c r="E88" i="3"/>
  <c r="Q88" i="3"/>
  <c r="P87" i="3"/>
  <c r="O87" i="3"/>
  <c r="N87" i="3"/>
  <c r="K87" i="3"/>
  <c r="J87" i="3"/>
  <c r="E87" i="3"/>
  <c r="Q87" i="3"/>
  <c r="P86" i="3"/>
  <c r="O86" i="3"/>
  <c r="N86" i="3"/>
  <c r="K86" i="3"/>
  <c r="J86" i="3"/>
  <c r="E86" i="3"/>
  <c r="Q86" i="3"/>
  <c r="P85" i="3"/>
  <c r="O85" i="3"/>
  <c r="N85" i="3"/>
  <c r="K85" i="3"/>
  <c r="J85" i="3"/>
  <c r="E85" i="3"/>
  <c r="Q85" i="3"/>
  <c r="P84" i="3"/>
  <c r="O84" i="3"/>
  <c r="N84" i="3"/>
  <c r="K84" i="3"/>
  <c r="J84" i="3"/>
  <c r="E84" i="3"/>
  <c r="Q84" i="3"/>
  <c r="P83" i="3"/>
  <c r="O83" i="3"/>
  <c r="N83" i="3"/>
  <c r="K83" i="3"/>
  <c r="J83" i="3"/>
  <c r="E83" i="3"/>
  <c r="Q83" i="3"/>
  <c r="P82" i="3"/>
  <c r="O82" i="3"/>
  <c r="N82" i="3"/>
  <c r="K82" i="3"/>
  <c r="J82" i="3"/>
  <c r="E82" i="3"/>
  <c r="Q82" i="3"/>
  <c r="P81" i="3"/>
  <c r="O81" i="3"/>
  <c r="N81" i="3"/>
  <c r="K81" i="3"/>
  <c r="J81" i="3"/>
  <c r="E81" i="3"/>
  <c r="Q81" i="3"/>
  <c r="P80" i="3"/>
  <c r="O80" i="3"/>
  <c r="N80" i="3"/>
  <c r="K80" i="3"/>
  <c r="J80" i="3"/>
  <c r="E80" i="3"/>
  <c r="Q80" i="3"/>
  <c r="P79" i="3"/>
  <c r="O79" i="3"/>
  <c r="N79" i="3"/>
  <c r="K79" i="3"/>
  <c r="J79" i="3"/>
  <c r="E79" i="3"/>
  <c r="Q79" i="3"/>
  <c r="P78" i="3"/>
  <c r="O78" i="3"/>
  <c r="N78" i="3"/>
  <c r="K78" i="3"/>
  <c r="J78" i="3"/>
  <c r="E78" i="3"/>
  <c r="Q78" i="3"/>
  <c r="P77" i="3"/>
  <c r="O77" i="3"/>
  <c r="N77" i="3"/>
  <c r="K77" i="3"/>
  <c r="J77" i="3"/>
  <c r="E77" i="3"/>
  <c r="Q77" i="3"/>
  <c r="P76" i="3"/>
  <c r="O76" i="3"/>
  <c r="N76" i="3"/>
  <c r="K76" i="3"/>
  <c r="J76" i="3"/>
  <c r="E76" i="3"/>
  <c r="Q76" i="3"/>
  <c r="P75" i="3"/>
  <c r="O75" i="3"/>
  <c r="N75" i="3"/>
  <c r="K75" i="3"/>
  <c r="J75" i="3"/>
  <c r="E75" i="3"/>
  <c r="Q75" i="3"/>
  <c r="P74" i="3"/>
  <c r="O74" i="3"/>
  <c r="N74" i="3"/>
  <c r="K74" i="3"/>
  <c r="J74" i="3"/>
  <c r="E74" i="3"/>
  <c r="Q74" i="3"/>
  <c r="P73" i="3"/>
  <c r="O73" i="3"/>
  <c r="N73" i="3"/>
  <c r="K73" i="3"/>
  <c r="J73" i="3"/>
  <c r="E73" i="3"/>
  <c r="Q73" i="3"/>
  <c r="P72" i="3"/>
  <c r="O72" i="3"/>
  <c r="N72" i="3"/>
  <c r="K72" i="3"/>
  <c r="J72" i="3"/>
  <c r="E72" i="3"/>
  <c r="Q72" i="3"/>
  <c r="O71" i="3"/>
  <c r="M71" i="3"/>
  <c r="J71" i="3"/>
  <c r="I71" i="3"/>
  <c r="Q71" i="3"/>
  <c r="H71" i="3"/>
  <c r="F71" i="3"/>
  <c r="E71" i="3"/>
  <c r="P71" i="3"/>
  <c r="D71" i="3"/>
  <c r="C71" i="3"/>
  <c r="Q54" i="3"/>
  <c r="P54" i="3"/>
  <c r="O54" i="3"/>
  <c r="N54" i="3"/>
  <c r="L54" i="3"/>
  <c r="K54" i="3"/>
  <c r="J54" i="3"/>
  <c r="E54" i="3"/>
  <c r="Q53" i="3"/>
  <c r="P53" i="3"/>
  <c r="O53" i="3"/>
  <c r="N53" i="3"/>
  <c r="L53" i="3"/>
  <c r="K53" i="3"/>
  <c r="J53" i="3"/>
  <c r="E53" i="3"/>
  <c r="Q52" i="3"/>
  <c r="P52" i="3"/>
  <c r="O52" i="3"/>
  <c r="N52" i="3"/>
  <c r="L52" i="3"/>
  <c r="K52" i="3"/>
  <c r="J52" i="3"/>
  <c r="E52" i="3"/>
  <c r="Q51" i="3"/>
  <c r="P51" i="3"/>
  <c r="O51" i="3"/>
  <c r="N51" i="3"/>
  <c r="L51" i="3"/>
  <c r="K51" i="3"/>
  <c r="J51" i="3"/>
  <c r="E51" i="3"/>
  <c r="Q50" i="3"/>
  <c r="P50" i="3"/>
  <c r="O50" i="3"/>
  <c r="N50" i="3"/>
  <c r="L50" i="3"/>
  <c r="K50" i="3"/>
  <c r="J50" i="3"/>
  <c r="E50" i="3"/>
  <c r="Q49" i="3"/>
  <c r="P49" i="3"/>
  <c r="O49" i="3"/>
  <c r="N49" i="3"/>
  <c r="L49" i="3"/>
  <c r="K49" i="3"/>
  <c r="J49" i="3"/>
  <c r="E49" i="3"/>
  <c r="Q48" i="3"/>
  <c r="P48" i="3"/>
  <c r="O48" i="3"/>
  <c r="N48" i="3"/>
  <c r="L48" i="3"/>
  <c r="K48" i="3"/>
  <c r="J48" i="3"/>
  <c r="E48" i="3"/>
  <c r="Q47" i="3"/>
  <c r="P47" i="3"/>
  <c r="O47" i="3"/>
  <c r="N47" i="3"/>
  <c r="L47" i="3"/>
  <c r="K47" i="3"/>
  <c r="J47" i="3"/>
  <c r="E47" i="3"/>
  <c r="Q46" i="3"/>
  <c r="P46" i="3"/>
  <c r="O46" i="3"/>
  <c r="N46" i="3"/>
  <c r="L46" i="3"/>
  <c r="K46" i="3"/>
  <c r="J46" i="3"/>
  <c r="E46" i="3"/>
  <c r="Q45" i="3"/>
  <c r="P45" i="3"/>
  <c r="O45" i="3"/>
  <c r="N45" i="3"/>
  <c r="L45" i="3"/>
  <c r="K45" i="3"/>
  <c r="J45" i="3"/>
  <c r="E45" i="3"/>
  <c r="Q44" i="3"/>
  <c r="P44" i="3"/>
  <c r="O44" i="3"/>
  <c r="N44" i="3"/>
  <c r="L44" i="3"/>
  <c r="K44" i="3"/>
  <c r="J44" i="3"/>
  <c r="E44" i="3"/>
  <c r="Q43" i="3"/>
  <c r="P43" i="3"/>
  <c r="O43" i="3"/>
  <c r="N43" i="3"/>
  <c r="L43" i="3"/>
  <c r="K43" i="3"/>
  <c r="J43" i="3"/>
  <c r="E43" i="3"/>
  <c r="Q42" i="3"/>
  <c r="P42" i="3"/>
  <c r="O42" i="3"/>
  <c r="N42" i="3"/>
  <c r="L42" i="3"/>
  <c r="K42" i="3"/>
  <c r="J42" i="3"/>
  <c r="E42" i="3"/>
  <c r="Q41" i="3"/>
  <c r="P41" i="3"/>
  <c r="O41" i="3"/>
  <c r="N41" i="3"/>
  <c r="L41" i="3"/>
  <c r="K41" i="3"/>
  <c r="J41" i="3"/>
  <c r="E41" i="3"/>
  <c r="Q40" i="3"/>
  <c r="P40" i="3"/>
  <c r="O40" i="3"/>
  <c r="N40" i="3"/>
  <c r="L40" i="3"/>
  <c r="K40" i="3"/>
  <c r="J40" i="3"/>
  <c r="E40" i="3"/>
  <c r="Q39" i="3"/>
  <c r="P39" i="3"/>
  <c r="O39" i="3"/>
  <c r="N39" i="3"/>
  <c r="L39" i="3"/>
  <c r="K39" i="3"/>
  <c r="J39" i="3"/>
  <c r="E39" i="3"/>
  <c r="Q38" i="3"/>
  <c r="P38" i="3"/>
  <c r="O38" i="3"/>
  <c r="N38" i="3"/>
  <c r="L38" i="3"/>
  <c r="K38" i="3"/>
  <c r="J38" i="3"/>
  <c r="E38" i="3"/>
  <c r="Q37" i="3"/>
  <c r="P37" i="3"/>
  <c r="O37" i="3"/>
  <c r="N37" i="3"/>
  <c r="L37" i="3"/>
  <c r="K37" i="3"/>
  <c r="J37" i="3"/>
  <c r="E37" i="3"/>
  <c r="Q36" i="3"/>
  <c r="P36" i="3"/>
  <c r="O36" i="3"/>
  <c r="N36" i="3"/>
  <c r="L36" i="3"/>
  <c r="K36" i="3"/>
  <c r="J36" i="3"/>
  <c r="E36" i="3"/>
  <c r="Q35" i="3"/>
  <c r="P35" i="3"/>
  <c r="O35" i="3"/>
  <c r="N35" i="3"/>
  <c r="L35" i="3"/>
  <c r="K35" i="3"/>
  <c r="J35" i="3"/>
  <c r="E35" i="3"/>
  <c r="Q34" i="3"/>
  <c r="P34" i="3"/>
  <c r="O34" i="3"/>
  <c r="N34" i="3"/>
  <c r="L34" i="3"/>
  <c r="K34" i="3"/>
  <c r="J34" i="3"/>
  <c r="E34" i="3"/>
  <c r="Q33" i="3"/>
  <c r="P33" i="3"/>
  <c r="O33" i="3"/>
  <c r="N33" i="3"/>
  <c r="L33" i="3"/>
  <c r="K33" i="3"/>
  <c r="J33" i="3"/>
  <c r="E33" i="3"/>
  <c r="Q32" i="3"/>
  <c r="P32" i="3"/>
  <c r="O32" i="3"/>
  <c r="N32" i="3"/>
  <c r="L32" i="3"/>
  <c r="K32" i="3"/>
  <c r="J32" i="3"/>
  <c r="E32" i="3"/>
  <c r="Q31" i="3"/>
  <c r="P31" i="3"/>
  <c r="O31" i="3"/>
  <c r="N31" i="3"/>
  <c r="L31" i="3"/>
  <c r="K31" i="3"/>
  <c r="J31" i="3"/>
  <c r="E31" i="3"/>
  <c r="Q30" i="3"/>
  <c r="P30" i="3"/>
  <c r="O30" i="3"/>
  <c r="N30" i="3"/>
  <c r="L30" i="3"/>
  <c r="K30" i="3"/>
  <c r="J30" i="3"/>
  <c r="E30" i="3"/>
  <c r="Q29" i="3"/>
  <c r="P29" i="3"/>
  <c r="O29" i="3"/>
  <c r="N29" i="3"/>
  <c r="L29" i="3"/>
  <c r="K29" i="3"/>
  <c r="J29" i="3"/>
  <c r="E29" i="3"/>
  <c r="Q28" i="3"/>
  <c r="P28" i="3"/>
  <c r="O28" i="3"/>
  <c r="N28" i="3"/>
  <c r="L28" i="3"/>
  <c r="K28" i="3"/>
  <c r="J28" i="3"/>
  <c r="E28" i="3"/>
  <c r="Q27" i="3"/>
  <c r="P27" i="3"/>
  <c r="O27" i="3"/>
  <c r="N27" i="3"/>
  <c r="L27" i="3"/>
  <c r="K27" i="3"/>
  <c r="J27" i="3"/>
  <c r="E27" i="3"/>
  <c r="Q26" i="3"/>
  <c r="P26" i="3"/>
  <c r="O26" i="3"/>
  <c r="N26" i="3"/>
  <c r="L26" i="3"/>
  <c r="K26" i="3"/>
  <c r="J26" i="3"/>
  <c r="E26" i="3"/>
  <c r="Q25" i="3"/>
  <c r="P25" i="3"/>
  <c r="O25" i="3"/>
  <c r="N25" i="3"/>
  <c r="L25" i="3"/>
  <c r="K25" i="3"/>
  <c r="J25" i="3"/>
  <c r="E25" i="3"/>
  <c r="Q24" i="3"/>
  <c r="P24" i="3"/>
  <c r="O24" i="3"/>
  <c r="N24" i="3"/>
  <c r="L24" i="3"/>
  <c r="K24" i="3"/>
  <c r="J24" i="3"/>
  <c r="E24" i="3"/>
  <c r="Q23" i="3"/>
  <c r="P23" i="3"/>
  <c r="O23" i="3"/>
  <c r="N23" i="3"/>
  <c r="L23" i="3"/>
  <c r="K23" i="3"/>
  <c r="J23" i="3"/>
  <c r="E23" i="3"/>
  <c r="M22" i="3"/>
  <c r="L22" i="3"/>
  <c r="I22" i="3"/>
  <c r="H22" i="3"/>
  <c r="P22" i="3"/>
  <c r="F22" i="3"/>
  <c r="E22" i="3"/>
  <c r="D22" i="3"/>
  <c r="C22" i="3"/>
  <c r="O20" i="3"/>
  <c r="N20" i="3"/>
  <c r="J20" i="3"/>
  <c r="E20" i="3"/>
  <c r="O19" i="3"/>
  <c r="N19" i="3"/>
  <c r="J19" i="3"/>
  <c r="E19" i="3"/>
  <c r="O18" i="3"/>
  <c r="N18" i="3"/>
  <c r="J18" i="3"/>
  <c r="E18" i="3"/>
  <c r="O17" i="3"/>
  <c r="N17" i="3"/>
  <c r="J17" i="3"/>
  <c r="E17" i="3"/>
  <c r="O16" i="3"/>
  <c r="N16" i="3"/>
  <c r="J16" i="3"/>
  <c r="E16" i="3"/>
  <c r="O15" i="3"/>
  <c r="N15" i="3"/>
  <c r="J15" i="3"/>
  <c r="E15" i="3"/>
  <c r="O14" i="3"/>
  <c r="N14" i="3"/>
  <c r="J14" i="3"/>
  <c r="E14" i="3"/>
  <c r="O13" i="3"/>
  <c r="N13" i="3"/>
  <c r="J13" i="3"/>
  <c r="E13" i="3"/>
  <c r="O12" i="3"/>
  <c r="N12" i="3"/>
  <c r="J12" i="3"/>
  <c r="E12" i="3"/>
  <c r="O11" i="3"/>
  <c r="J11" i="3"/>
  <c r="E11" i="3"/>
  <c r="L11" i="3"/>
  <c r="M10" i="3"/>
  <c r="J10" i="3"/>
  <c r="I10" i="3"/>
  <c r="N10" i="3"/>
  <c r="H10" i="3"/>
  <c r="F10" i="3"/>
  <c r="E10" i="3"/>
  <c r="E9" i="3"/>
  <c r="D10" i="3"/>
  <c r="C10" i="3"/>
  <c r="O9" i="3"/>
  <c r="N9" i="3"/>
  <c r="J9" i="3"/>
  <c r="C9" i="3"/>
  <c r="Q9" i="3"/>
  <c r="L9" i="3"/>
  <c r="P9" i="3"/>
  <c r="K9" i="3"/>
  <c r="P10" i="3"/>
  <c r="K22" i="3"/>
  <c r="O10" i="3"/>
  <c r="Q10" i="3"/>
  <c r="J22" i="3"/>
  <c r="L10" i="3"/>
  <c r="K10" i="3"/>
  <c r="Q11" i="3"/>
  <c r="K11" i="3"/>
  <c r="P11" i="3"/>
  <c r="Q12" i="3"/>
  <c r="L12" i="3"/>
  <c r="P12" i="3"/>
  <c r="K12" i="3"/>
  <c r="Q13" i="3"/>
  <c r="L13" i="3"/>
  <c r="P13" i="3"/>
  <c r="K13" i="3"/>
  <c r="Q14" i="3"/>
  <c r="L14" i="3"/>
  <c r="P14" i="3"/>
  <c r="K14" i="3"/>
  <c r="Q15" i="3"/>
  <c r="L15" i="3"/>
  <c r="P15" i="3"/>
  <c r="K15" i="3"/>
  <c r="Q16" i="3"/>
  <c r="L16" i="3"/>
  <c r="P16" i="3"/>
  <c r="K16" i="3"/>
  <c r="Q17" i="3"/>
  <c r="L17" i="3"/>
  <c r="P17" i="3"/>
  <c r="K17" i="3"/>
  <c r="Q18" i="3"/>
  <c r="L18" i="3"/>
  <c r="P18" i="3"/>
  <c r="K18" i="3"/>
  <c r="Q19" i="3"/>
  <c r="L19" i="3"/>
  <c r="P19" i="3"/>
  <c r="K19" i="3"/>
  <c r="Q20" i="3"/>
  <c r="L20" i="3"/>
  <c r="P20" i="3"/>
  <c r="K20" i="3"/>
  <c r="O22" i="3"/>
  <c r="N22" i="3"/>
  <c r="Q22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P96" i="3"/>
  <c r="K97" i="3"/>
  <c r="Q97" i="3"/>
  <c r="L98" i="3"/>
  <c r="Q98" i="3"/>
  <c r="L99" i="3"/>
  <c r="Q99" i="3"/>
  <c r="L100" i="3"/>
  <c r="Q100" i="3"/>
  <c r="L101" i="3"/>
  <c r="Q101" i="3"/>
  <c r="L102" i="3"/>
  <c r="Q102" i="3"/>
  <c r="K104" i="3"/>
  <c r="O104" i="3"/>
  <c r="K109" i="3"/>
  <c r="P109" i="3"/>
  <c r="K110" i="3"/>
  <c r="P110" i="3"/>
  <c r="K111" i="3"/>
  <c r="P111" i="3"/>
  <c r="K112" i="3"/>
  <c r="P112" i="3"/>
  <c r="K114" i="3"/>
  <c r="O114" i="3"/>
  <c r="L97" i="3"/>
  <c r="K105" i="3"/>
  <c r="K106" i="3"/>
  <c r="P106" i="3"/>
  <c r="K107" i="3"/>
  <c r="P107" i="3"/>
  <c r="P115" i="3"/>
  <c r="Q104" i="3"/>
  <c r="Q114" i="3"/>
  <c r="K71" i="3"/>
  <c r="L94" i="3"/>
  <c r="K98" i="3"/>
  <c r="K99" i="3"/>
  <c r="K100" i="3"/>
  <c r="K101" i="3"/>
  <c r="K102" i="3"/>
</calcChain>
</file>

<file path=xl/sharedStrings.xml><?xml version="1.0" encoding="utf-8"?>
<sst xmlns="http://schemas.openxmlformats.org/spreadsheetml/2006/main" count="201" uniqueCount="183">
  <si>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</si>
  <si>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</si>
  <si>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</si>
  <si>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AL 30  DE SEPTIEMBRE DE 2017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</si>
  <si>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</si>
  <si>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</si>
  <si>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</si>
  <si>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</si>
  <si>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</si>
  <si>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</si>
  <si>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</si>
  <si>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</si>
  <si>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</si>
  <si>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</si>
  <si>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</si>
  <si>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</si>
  <si>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</si>
  <si>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</si>
  <si>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</si>
  <si>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</si>
  <si>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</si>
  <si>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</si>
  <si>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</si>
  <si>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</si>
  <si>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</si>
  <si>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</si>
  <si>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</si>
  <si>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</si>
  <si>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</si>
  <si>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</si>
  <si>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</si>
  <si>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</si>
  <si>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</si>
  <si>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</si>
  <si>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</si>
  <si>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</si>
  <si>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</si>
  <si>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</si>
  <si>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</si>
  <si>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</si>
  <si>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</si>
  <si>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</si>
  <si>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</si>
  <si>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</si>
  <si>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</si>
  <si>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</si>
  <si>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</si>
  <si>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</si>
  <si>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</si>
  <si>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</si>
  <si>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</si>
  <si>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</si>
  <si>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</si>
  <si>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</si>
  <si>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</si>
  <si>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</si>
  <si>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</si>
  <si>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</si>
  <si>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</si>
  <si>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</si>
  <si>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</si>
  <si>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</si>
  <si>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</si>
  <si>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</si>
  <si>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</si>
  <si>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</si>
  <si>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</si>
  <si>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</si>
  <si>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</si>
  <si>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</si>
  <si>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</si>
  <si>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</si>
  <si>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</si>
  <si>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</si>
  <si>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</si>
  <si>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</si>
  <si>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</si>
  <si>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</si>
  <si>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</si>
  <si>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</si>
  <si>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</si>
  <si>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</si>
  <si>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SERVICIOS MEDICOS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</si>
  <si>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</si>
  <si>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</si>
  <si>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</si>
  <si>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</si>
  <si>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</si>
  <si>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</si>
  <si>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</si>
  <si>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</si>
  <si>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</si>
  <si>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</si>
  <si>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</si>
  <si>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</si>
  <si>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</si>
  <si>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</si>
  <si>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SERVICIOS BASICOS CRÉDITOS RECONOCIDOS</t>
  </si>
  <si>
    <t>TRANSPORTE DE PERSONAS CRÉDITOS RECONOCIDOS</t>
  </si>
  <si>
    <t>SERVICIOS COMERCIALES CRÉDITOS RECONOCIDOS</t>
  </si>
  <si>
    <t>MANTENIMIENTO Y REPARACIÓN CRÉDITOS RECONOCIDOS</t>
  </si>
  <si>
    <t>AL 31  DE AGOSTO DE 2017</t>
  </si>
  <si>
    <t>(en  balboas)</t>
  </si>
  <si>
    <t>(7)     COMPROMISOS  /EJECUTADO</t>
  </si>
  <si>
    <t>(11)                 PAGADO ACUMULADO</t>
  </si>
  <si>
    <t>(13)                  % EJEC. (COMP. ACUM.  VS ASIG.) 
(4/7)</t>
  </si>
  <si>
    <t>MATERIALES Y SUMINISTROS</t>
  </si>
  <si>
    <t>201</t>
  </si>
  <si>
    <t>ALIMENTOS PARA CONSUMO HUMANO</t>
  </si>
  <si>
    <t>203</t>
  </si>
  <si>
    <t>BEBIDAS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</si>
  <si>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</si>
  <si>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</si>
  <si>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</si>
  <si>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</si>
  <si>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</si>
  <si>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</si>
  <si>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</si>
  <si>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</si>
  <si>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</si>
  <si>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</si>
  <si>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</si>
  <si>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</si>
  <si>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</si>
  <si>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</si>
  <si>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</si>
  <si>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</si>
  <si>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</si>
  <si>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</si>
  <si>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</si>
  <si>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</si>
  <si>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</si>
  <si>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</si>
  <si>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</si>
  <si>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</si>
  <si>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</si>
  <si>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</si>
  <si>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</si>
  <si>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</si>
  <si>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</si>
  <si>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</si>
  <si>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</si>
  <si>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</si>
  <si>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</si>
  <si>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</si>
  <si>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</si>
  <si>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</si>
  <si>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</si>
  <si>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</si>
  <si>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</si>
  <si>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</si>
  <si>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</si>
  <si>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</si>
  <si>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</si>
  <si>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</si>
  <si>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</si>
  <si>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</si>
  <si>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</si>
  <si>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</si>
  <si>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PRODUCTOS DE PAPEL  CRÉDITOS RECONOCIDOS</t>
  </si>
  <si>
    <t>PRODUCTOS VARIOS 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</si>
  <si>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</si>
  <si>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</si>
  <si>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</si>
  <si>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</si>
  <si>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</si>
  <si>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</si>
  <si>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</si>
  <si>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</si>
  <si>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</si>
  <si>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</si>
  <si>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</si>
  <si>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380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</si>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</sst>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0" fillId="2" borderId="0" xfId="0" applyFill="1"/>
    <xf numFmtId="0" fontId="7" fillId="2" borderId="9" xfId="0" applyFont="1" applyFill="1" applyBorder="1" applyAlignment="1"/>
    <xf numFmtId="0" fontId="6" fillId="2" borderId="2" xfId="0" applyFont="1" applyFill="1" applyBorder="1" applyAlignment="1">
      <alignment horizontal="left" wrapText="1"/>
    </xf>
    <xf numFmtId="3" fontId="6" fillId="2" borderId="9" xfId="0" applyNumberFormat="1" applyFont="1" applyFill="1" applyBorder="1" applyAlignment="1">
      <alignment wrapText="1"/>
    </xf>
    <xf numFmtId="3" fontId="6" fillId="2" borderId="2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3" fontId="6" fillId="2" borderId="4" xfId="0" applyNumberFormat="1" applyFont="1" applyFill="1" applyBorder="1" applyAlignment="1">
      <alignment wrapText="1"/>
    </xf>
    <xf numFmtId="3" fontId="6" fillId="2" borderId="10" xfId="0" applyNumberFormat="1" applyFont="1" applyFill="1" applyBorder="1" applyAlignment="1">
      <alignment wrapText="1"/>
    </xf>
    <xf numFmtId="9" fontId="6" fillId="2" borderId="9" xfId="0" applyNumberFormat="1" applyFont="1" applyFill="1" applyBorder="1" applyAlignment="1">
      <alignment wrapText="1"/>
    </xf>
    <xf numFmtId="10" fontId="6" fillId="2" borderId="2" xfId="0" applyNumberFormat="1" applyFont="1" applyFill="1" applyBorder="1" applyAlignment="1">
      <alignment horizontal="right" vertical="center" wrapText="1"/>
    </xf>
    <xf numFmtId="9" fontId="8" fillId="2" borderId="9" xfId="0" applyNumberFormat="1" applyFont="1" applyFill="1" applyBorder="1"/>
    <xf numFmtId="0" fontId="6" fillId="2" borderId="10" xfId="0" applyFont="1" applyFill="1" applyBorder="1" applyAlignment="1"/>
    <xf numFmtId="0" fontId="6" fillId="2" borderId="0" xfId="0" applyFont="1" applyFill="1" applyBorder="1" applyAlignment="1">
      <alignment horizontal="left" wrapText="1"/>
    </xf>
    <xf numFmtId="3" fontId="6" fillId="2" borderId="10" xfId="0" applyNumberFormat="1" applyFont="1" applyFill="1" applyBorder="1" applyAlignment="1"/>
    <xf numFmtId="3" fontId="6" fillId="2" borderId="0" xfId="0" applyNumberFormat="1" applyFont="1" applyFill="1" applyBorder="1" applyAlignment="1"/>
    <xf numFmtId="3" fontId="6" fillId="2" borderId="3" xfId="0" applyNumberFormat="1" applyFont="1" applyFill="1" applyBorder="1" applyAlignment="1"/>
    <xf numFmtId="9" fontId="9" fillId="2" borderId="10" xfId="0" applyNumberFormat="1" applyFont="1" applyFill="1" applyBorder="1" applyAlignment="1">
      <alignment wrapText="1"/>
    </xf>
    <xf numFmtId="10" fontId="6" fillId="2" borderId="0" xfId="0" applyNumberFormat="1" applyFont="1" applyFill="1" applyBorder="1" applyAlignment="1">
      <alignment horizontal="right" vertical="center" wrapText="1"/>
    </xf>
    <xf numFmtId="9" fontId="8" fillId="2" borderId="10" xfId="0" applyNumberFormat="1" applyFont="1" applyFill="1" applyBorder="1"/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3" fontId="7" fillId="2" borderId="10" xfId="0" applyNumberFormat="1" applyFont="1" applyFill="1" applyBorder="1" applyAlignment="1" applyProtection="1">
      <protection locked="0"/>
    </xf>
    <xf numFmtId="3" fontId="7" fillId="2" borderId="0" xfId="0" applyNumberFormat="1" applyFont="1" applyFill="1" applyBorder="1" applyAlignment="1" applyProtection="1">
      <protection locked="0"/>
    </xf>
    <xf numFmtId="3" fontId="7" fillId="2" borderId="3" xfId="0" applyNumberFormat="1" applyFont="1" applyFill="1" applyBorder="1" applyAlignment="1" applyProtection="1">
      <protection locked="0"/>
    </xf>
    <xf numFmtId="3" fontId="9" fillId="2" borderId="10" xfId="0" applyNumberFormat="1" applyFont="1" applyFill="1" applyBorder="1" applyAlignment="1">
      <alignment wrapText="1"/>
    </xf>
    <xf numFmtId="10" fontId="9" fillId="2" borderId="0" xfId="0" applyNumberFormat="1" applyFont="1" applyFill="1" applyBorder="1" applyAlignment="1">
      <alignment horizontal="right" vertical="center" wrapText="1"/>
    </xf>
    <xf numFmtId="9" fontId="10" fillId="2" borderId="10" xfId="0" applyNumberFormat="1" applyFont="1" applyFill="1" applyBorder="1"/>
    <xf numFmtId="3" fontId="10" fillId="2" borderId="0" xfId="0" applyNumberFormat="1" applyFont="1" applyFill="1" applyBorder="1" applyAlignment="1" applyProtection="1">
      <protection locked="0"/>
    </xf>
    <xf numFmtId="3" fontId="10" fillId="2" borderId="10" xfId="0" applyNumberFormat="1" applyFont="1" applyFill="1" applyBorder="1" applyAlignment="1" applyProtection="1">
      <protection locked="0"/>
    </xf>
    <xf numFmtId="3" fontId="10" fillId="2" borderId="10" xfId="0" applyNumberFormat="1" applyFont="1" applyFill="1" applyBorder="1"/>
    <xf numFmtId="49" fontId="7" fillId="2" borderId="10" xfId="0" applyNumberFormat="1" applyFont="1" applyFill="1" applyBorder="1" applyAlignment="1" applyProtection="1">
      <alignment horizontal="left"/>
      <protection locked="0"/>
    </xf>
    <xf numFmtId="3" fontId="7" fillId="2" borderId="4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>
      <alignment wrapText="1"/>
    </xf>
    <xf numFmtId="9" fontId="7" fillId="2" borderId="10" xfId="0" applyNumberFormat="1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3" fontId="6" fillId="2" borderId="3" xfId="0" applyNumberFormat="1" applyFont="1" applyFill="1" applyBorder="1" applyAlignment="1">
      <alignment wrapText="1"/>
    </xf>
    <xf numFmtId="3" fontId="6" fillId="2" borderId="0" xfId="0" applyNumberFormat="1" applyFont="1" applyFill="1" applyBorder="1" applyAlignment="1">
      <alignment wrapText="1"/>
    </xf>
    <xf numFmtId="9" fontId="6" fillId="2" borderId="10" xfId="0" applyNumberFormat="1" applyFont="1" applyFill="1" applyBorder="1" applyAlignment="1">
      <alignment wrapText="1"/>
    </xf>
    <xf numFmtId="0" fontId="7" fillId="2" borderId="10" xfId="0" quotePrefix="1" applyFont="1" applyFill="1" applyBorder="1" applyAlignment="1" applyProtection="1">
      <alignment horizontal="left"/>
      <protection locked="0"/>
    </xf>
    <xf numFmtId="3" fontId="9" fillId="2" borderId="0" xfId="0" applyNumberFormat="1" applyFont="1" applyFill="1" applyBorder="1" applyAlignment="1" applyProtection="1">
      <protection locked="0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 wrapText="1"/>
    </xf>
    <xf numFmtId="1" fontId="9" fillId="2" borderId="10" xfId="0" applyNumberFormat="1" applyFont="1" applyFill="1" applyBorder="1" applyAlignment="1">
      <alignment vertical="center" wrapText="1"/>
    </xf>
    <xf numFmtId="3" fontId="7" fillId="2" borderId="13" xfId="0" applyNumberFormat="1" applyFont="1" applyFill="1" applyBorder="1" applyAlignment="1" applyProtection="1">
      <protection locked="0"/>
    </xf>
    <xf numFmtId="3" fontId="7" fillId="2" borderId="12" xfId="0" applyNumberFormat="1" applyFont="1" applyFill="1" applyBorder="1" applyAlignment="1" applyProtection="1">
      <protection locked="0"/>
    </xf>
    <xf numFmtId="3" fontId="9" fillId="2" borderId="13" xfId="0" applyNumberFormat="1" applyFont="1" applyFill="1" applyBorder="1" applyAlignment="1" applyProtection="1">
      <protection locked="0"/>
    </xf>
    <xf numFmtId="3" fontId="7" fillId="2" borderId="11" xfId="0" applyNumberFormat="1" applyFont="1" applyFill="1" applyBorder="1" applyAlignment="1" applyProtection="1">
      <protection locked="0"/>
    </xf>
    <xf numFmtId="3" fontId="9" fillId="2" borderId="4" xfId="0" applyNumberFormat="1" applyFont="1" applyFill="1" applyBorder="1" applyAlignment="1" applyProtection="1">
      <protection locked="0"/>
    </xf>
    <xf numFmtId="3" fontId="7" fillId="2" borderId="10" xfId="0" applyNumberFormat="1" applyFont="1" applyFill="1" applyBorder="1" applyAlignment="1" applyProtection="1"/>
    <xf numFmtId="0" fontId="7" fillId="2" borderId="14" xfId="0" quotePrefix="1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protection locked="0"/>
    </xf>
    <xf numFmtId="3" fontId="7" fillId="2" borderId="14" xfId="0" applyNumberFormat="1" applyFont="1" applyFill="1" applyBorder="1" applyAlignment="1" applyProtection="1">
      <protection locked="0"/>
    </xf>
    <xf numFmtId="3" fontId="7" fillId="2" borderId="18" xfId="0" applyNumberFormat="1" applyFont="1" applyFill="1" applyBorder="1" applyAlignment="1" applyProtection="1">
      <protection locked="0"/>
    </xf>
    <xf numFmtId="3" fontId="7" fillId="2" borderId="15" xfId="0" applyNumberFormat="1" applyFont="1" applyFill="1" applyBorder="1" applyAlignment="1" applyProtection="1">
      <protection locked="0"/>
    </xf>
    <xf numFmtId="3" fontId="7" fillId="2" borderId="14" xfId="0" applyNumberFormat="1" applyFont="1" applyFill="1" applyBorder="1" applyAlignment="1" applyProtection="1"/>
    <xf numFmtId="9" fontId="7" fillId="2" borderId="14" xfId="0" applyNumberFormat="1" applyFont="1" applyFill="1" applyBorder="1" applyAlignment="1" applyProtection="1">
      <protection locked="0"/>
    </xf>
    <xf numFmtId="10" fontId="9" fillId="2" borderId="14" xfId="0" applyNumberFormat="1" applyFont="1" applyFill="1" applyBorder="1" applyAlignment="1">
      <alignment horizontal="right" vertical="center" wrapText="1"/>
    </xf>
    <xf numFmtId="9" fontId="10" fillId="2" borderId="14" xfId="0" applyNumberFormat="1" applyFont="1" applyFill="1" applyBorder="1"/>
    <xf numFmtId="0" fontId="3" fillId="2" borderId="0" xfId="0" quotePrefix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protection locked="0"/>
    </xf>
    <xf numFmtId="3" fontId="3" fillId="2" borderId="0" xfId="0" applyNumberFormat="1" applyFont="1" applyFill="1" applyBorder="1" applyAlignment="1" applyProtection="1">
      <protection locked="0"/>
    </xf>
    <xf numFmtId="9" fontId="3" fillId="2" borderId="0" xfId="0" applyNumberFormat="1" applyFont="1" applyFill="1" applyBorder="1" applyAlignment="1" applyProtection="1">
      <protection locked="0"/>
    </xf>
    <xf numFmtId="10" fontId="11" fillId="2" borderId="0" xfId="0" applyNumberFormat="1" applyFont="1" applyFill="1" applyBorder="1" applyAlignment="1">
      <alignment horizontal="right" vertical="center" wrapText="1"/>
    </xf>
    <xf numFmtId="9" fontId="12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/>
    <xf numFmtId="0" fontId="2" fillId="2" borderId="0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protection locked="0"/>
    </xf>
    <xf numFmtId="3" fontId="13" fillId="2" borderId="10" xfId="0" applyNumberFormat="1" applyFont="1" applyFill="1" applyBorder="1" applyAlignment="1" applyProtection="1">
      <protection locked="0"/>
    </xf>
    <xf numFmtId="9" fontId="13" fillId="2" borderId="4" xfId="0" applyNumberFormat="1" applyFont="1" applyFill="1" applyBorder="1" applyAlignment="1" applyProtection="1">
      <protection locked="0"/>
    </xf>
    <xf numFmtId="9" fontId="8" fillId="2" borderId="10" xfId="0" applyNumberFormat="1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protection locked="0"/>
    </xf>
    <xf numFmtId="9" fontId="7" fillId="2" borderId="4" xfId="0" applyNumberFormat="1" applyFont="1" applyFill="1" applyBorder="1" applyAlignment="1" applyProtection="1">
      <protection locked="0"/>
    </xf>
    <xf numFmtId="3" fontId="9" fillId="2" borderId="10" xfId="0" applyNumberFormat="1" applyFont="1" applyFill="1" applyBorder="1" applyAlignment="1" applyProtection="1">
      <protection locked="0"/>
    </xf>
    <xf numFmtId="0" fontId="7" fillId="2" borderId="3" xfId="0" quotePrefix="1" applyFont="1" applyFill="1" applyBorder="1" applyAlignment="1" applyProtection="1">
      <alignment horizontal="left"/>
      <protection locked="0"/>
    </xf>
    <xf numFmtId="0" fontId="7" fillId="2" borderId="17" xfId="0" quotePrefix="1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protection locked="0"/>
    </xf>
    <xf numFmtId="9" fontId="10" fillId="2" borderId="10" xfId="0" applyNumberFormat="1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Protection="1">
      <protection locked="0"/>
    </xf>
    <xf numFmtId="9" fontId="10" fillId="2" borderId="10" xfId="0" applyNumberFormat="1" applyFont="1" applyFill="1" applyBorder="1" applyAlignment="1" applyProtection="1">
      <alignment vertical="center"/>
      <protection locked="0"/>
    </xf>
    <xf numFmtId="3" fontId="8" fillId="2" borderId="10" xfId="0" applyNumberFormat="1" applyFont="1" applyFill="1" applyBorder="1"/>
    <xf numFmtId="0" fontId="10" fillId="2" borderId="14" xfId="0" applyFont="1" applyFill="1" applyBorder="1" applyAlignment="1">
      <alignment horizontal="left"/>
    </xf>
    <xf numFmtId="0" fontId="10" fillId="2" borderId="16" xfId="0" applyFont="1" applyFill="1" applyBorder="1"/>
    <xf numFmtId="3" fontId="10" fillId="2" borderId="14" xfId="0" applyNumberFormat="1" applyFont="1" applyFill="1" applyBorder="1"/>
    <xf numFmtId="3" fontId="14" fillId="2" borderId="14" xfId="0" applyNumberFormat="1" applyFont="1" applyFill="1" applyBorder="1"/>
    <xf numFmtId="3" fontId="13" fillId="2" borderId="14" xfId="0" applyNumberFormat="1" applyFont="1" applyFill="1" applyBorder="1" applyAlignment="1" applyProtection="1">
      <protection locked="0"/>
    </xf>
    <xf numFmtId="10" fontId="6" fillId="2" borderId="15" xfId="0" applyNumberFormat="1" applyFont="1" applyFill="1" applyBorder="1" applyAlignment="1">
      <alignment horizontal="right" vertical="center" wrapText="1"/>
    </xf>
    <xf numFmtId="9" fontId="10" fillId="2" borderId="14" xfId="0" applyNumberFormat="1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3650" y="11306175"/>
          <a:ext cx="762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3650" y="10620375"/>
          <a:ext cx="762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676275</xdr:colOff>
      <xdr:row>1</xdr:row>
      <xdr:rowOff>219075</xdr:rowOff>
    </xdr:from>
    <xdr:to>
      <xdr:col>16</xdr:col>
      <xdr:colOff>1019175</xdr:colOff>
      <xdr:row>5</xdr:row>
      <xdr:rowOff>209550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1975" y="409575"/>
          <a:ext cx="2667000" cy="1019175"/>
        </a:xfrm>
        <a:prstGeom prst="rect">
          <a:avLst/>
        </a:prstGeom>
      </xdr:spPr>
    </xdr:pic>
    <xdr:clientData/>
  </xdr:twoCellAnchor>
  <xdr:twoCellAnchor editAs="oneCell">
    <xdr:from>
      <xdr:col>14</xdr:col>
      <xdr:colOff>657225</xdr:colOff>
      <xdr:row>64</xdr:row>
      <xdr:rowOff>95250</xdr:rowOff>
    </xdr:from>
    <xdr:to>
      <xdr:col>16</xdr:col>
      <xdr:colOff>1000125</xdr:colOff>
      <xdr:row>68</xdr:row>
      <xdr:rowOff>85725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2925" y="14887575"/>
          <a:ext cx="26670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19"/>
  <sheetViews>
    <sheetView tabSelected="1" topLeftCell="D44" workbookViewId="0">
      <selection activeCell="G60" sqref="G60"/>
    </sheetView>
  </sheetViews>
  <sheetFormatPr baseColWidth="10" defaultRowHeight="15" x14ac:dyDescent="0.25"/>
  <cols>
    <col min="1" max="1" width="7.28515625" style="10" customWidth="1"/>
    <col min="2" max="2" width="67.5703125" style="10" customWidth="1"/>
    <col min="3" max="17" width="17.42578125" style="10" customWidth="1"/>
    <col min="18" max="256" width="11.42578125" style="10"/>
    <col min="257" max="257" width="7.28515625" style="10" customWidth="1"/>
    <col min="258" max="258" width="67.5703125" style="10" customWidth="1"/>
    <col min="259" max="273" width="17.42578125" style="10" customWidth="1"/>
    <col min="274" max="512" width="11.42578125" style="10"/>
    <col min="513" max="513" width="7.28515625" style="10" customWidth="1"/>
    <col min="514" max="514" width="67.5703125" style="10" customWidth="1"/>
    <col min="515" max="529" width="17.42578125" style="10" customWidth="1"/>
    <col min="530" max="768" width="11.42578125" style="10"/>
    <col min="769" max="769" width="7.28515625" style="10" customWidth="1"/>
    <col min="770" max="770" width="67.5703125" style="10" customWidth="1"/>
    <col min="771" max="785" width="17.42578125" style="10" customWidth="1"/>
    <col min="786" max="1024" width="11.42578125" style="10"/>
    <col min="1025" max="1025" width="7.28515625" style="10" customWidth="1"/>
    <col min="1026" max="1026" width="67.5703125" style="10" customWidth="1"/>
    <col min="1027" max="1041" width="17.42578125" style="10" customWidth="1"/>
    <col min="1042" max="1280" width="11.42578125" style="10"/>
    <col min="1281" max="1281" width="7.28515625" style="10" customWidth="1"/>
    <col min="1282" max="1282" width="67.5703125" style="10" customWidth="1"/>
    <col min="1283" max="1297" width="17.42578125" style="10" customWidth="1"/>
    <col min="1298" max="1536" width="11.42578125" style="10"/>
    <col min="1537" max="1537" width="7.28515625" style="10" customWidth="1"/>
    <col min="1538" max="1538" width="67.5703125" style="10" customWidth="1"/>
    <col min="1539" max="1553" width="17.42578125" style="10" customWidth="1"/>
    <col min="1554" max="1792" width="11.42578125" style="10"/>
    <col min="1793" max="1793" width="7.28515625" style="10" customWidth="1"/>
    <col min="1794" max="1794" width="67.5703125" style="10" customWidth="1"/>
    <col min="1795" max="1809" width="17.42578125" style="10" customWidth="1"/>
    <col min="1810" max="2048" width="11.42578125" style="10"/>
    <col min="2049" max="2049" width="7.28515625" style="10" customWidth="1"/>
    <col min="2050" max="2050" width="67.5703125" style="10" customWidth="1"/>
    <col min="2051" max="2065" width="17.42578125" style="10" customWidth="1"/>
    <col min="2066" max="2304" width="11.42578125" style="10"/>
    <col min="2305" max="2305" width="7.28515625" style="10" customWidth="1"/>
    <col min="2306" max="2306" width="67.5703125" style="10" customWidth="1"/>
    <col min="2307" max="2321" width="17.42578125" style="10" customWidth="1"/>
    <col min="2322" max="2560" width="11.42578125" style="10"/>
    <col min="2561" max="2561" width="7.28515625" style="10" customWidth="1"/>
    <col min="2562" max="2562" width="67.5703125" style="10" customWidth="1"/>
    <col min="2563" max="2577" width="17.42578125" style="10" customWidth="1"/>
    <col min="2578" max="2816" width="11.42578125" style="10"/>
    <col min="2817" max="2817" width="7.28515625" style="10" customWidth="1"/>
    <col min="2818" max="2818" width="67.5703125" style="10" customWidth="1"/>
    <col min="2819" max="2833" width="17.42578125" style="10" customWidth="1"/>
    <col min="2834" max="3072" width="11.42578125" style="10"/>
    <col min="3073" max="3073" width="7.28515625" style="10" customWidth="1"/>
    <col min="3074" max="3074" width="67.5703125" style="10" customWidth="1"/>
    <col min="3075" max="3089" width="17.42578125" style="10" customWidth="1"/>
    <col min="3090" max="3328" width="11.42578125" style="10"/>
    <col min="3329" max="3329" width="7.28515625" style="10" customWidth="1"/>
    <col min="3330" max="3330" width="67.5703125" style="10" customWidth="1"/>
    <col min="3331" max="3345" width="17.42578125" style="10" customWidth="1"/>
    <col min="3346" max="3584" width="11.42578125" style="10"/>
    <col min="3585" max="3585" width="7.28515625" style="10" customWidth="1"/>
    <col min="3586" max="3586" width="67.5703125" style="10" customWidth="1"/>
    <col min="3587" max="3601" width="17.42578125" style="10" customWidth="1"/>
    <col min="3602" max="3840" width="11.42578125" style="10"/>
    <col min="3841" max="3841" width="7.28515625" style="10" customWidth="1"/>
    <col min="3842" max="3842" width="67.5703125" style="10" customWidth="1"/>
    <col min="3843" max="3857" width="17.42578125" style="10" customWidth="1"/>
    <col min="3858" max="4096" width="11.42578125" style="10"/>
    <col min="4097" max="4097" width="7.28515625" style="10" customWidth="1"/>
    <col min="4098" max="4098" width="67.5703125" style="10" customWidth="1"/>
    <col min="4099" max="4113" width="17.42578125" style="10" customWidth="1"/>
    <col min="4114" max="4352" width="11.42578125" style="10"/>
    <col min="4353" max="4353" width="7.28515625" style="10" customWidth="1"/>
    <col min="4354" max="4354" width="67.5703125" style="10" customWidth="1"/>
    <col min="4355" max="4369" width="17.42578125" style="10" customWidth="1"/>
    <col min="4370" max="4608" width="11.42578125" style="10"/>
    <col min="4609" max="4609" width="7.28515625" style="10" customWidth="1"/>
    <col min="4610" max="4610" width="67.5703125" style="10" customWidth="1"/>
    <col min="4611" max="4625" width="17.42578125" style="10" customWidth="1"/>
    <col min="4626" max="4864" width="11.42578125" style="10"/>
    <col min="4865" max="4865" width="7.28515625" style="10" customWidth="1"/>
    <col min="4866" max="4866" width="67.5703125" style="10" customWidth="1"/>
    <col min="4867" max="4881" width="17.42578125" style="10" customWidth="1"/>
    <col min="4882" max="5120" width="11.42578125" style="10"/>
    <col min="5121" max="5121" width="7.28515625" style="10" customWidth="1"/>
    <col min="5122" max="5122" width="67.5703125" style="10" customWidth="1"/>
    <col min="5123" max="5137" width="17.42578125" style="10" customWidth="1"/>
    <col min="5138" max="5376" width="11.42578125" style="10"/>
    <col min="5377" max="5377" width="7.28515625" style="10" customWidth="1"/>
    <col min="5378" max="5378" width="67.5703125" style="10" customWidth="1"/>
    <col min="5379" max="5393" width="17.42578125" style="10" customWidth="1"/>
    <col min="5394" max="5632" width="11.42578125" style="10"/>
    <col min="5633" max="5633" width="7.28515625" style="10" customWidth="1"/>
    <col min="5634" max="5634" width="67.5703125" style="10" customWidth="1"/>
    <col min="5635" max="5649" width="17.42578125" style="10" customWidth="1"/>
    <col min="5650" max="5888" width="11.42578125" style="10"/>
    <col min="5889" max="5889" width="7.28515625" style="10" customWidth="1"/>
    <col min="5890" max="5890" width="67.5703125" style="10" customWidth="1"/>
    <col min="5891" max="5905" width="17.42578125" style="10" customWidth="1"/>
    <col min="5906" max="6144" width="11.42578125" style="10"/>
    <col min="6145" max="6145" width="7.28515625" style="10" customWidth="1"/>
    <col min="6146" max="6146" width="67.5703125" style="10" customWidth="1"/>
    <col min="6147" max="6161" width="17.42578125" style="10" customWidth="1"/>
    <col min="6162" max="6400" width="11.42578125" style="10"/>
    <col min="6401" max="6401" width="7.28515625" style="10" customWidth="1"/>
    <col min="6402" max="6402" width="67.5703125" style="10" customWidth="1"/>
    <col min="6403" max="6417" width="17.42578125" style="10" customWidth="1"/>
    <col min="6418" max="6656" width="11.42578125" style="10"/>
    <col min="6657" max="6657" width="7.28515625" style="10" customWidth="1"/>
    <col min="6658" max="6658" width="67.5703125" style="10" customWidth="1"/>
    <col min="6659" max="6673" width="17.42578125" style="10" customWidth="1"/>
    <col min="6674" max="6912" width="11.42578125" style="10"/>
    <col min="6913" max="6913" width="7.28515625" style="10" customWidth="1"/>
    <col min="6914" max="6914" width="67.5703125" style="10" customWidth="1"/>
    <col min="6915" max="6929" width="17.42578125" style="10" customWidth="1"/>
    <col min="6930" max="7168" width="11.42578125" style="10"/>
    <col min="7169" max="7169" width="7.28515625" style="10" customWidth="1"/>
    <col min="7170" max="7170" width="67.5703125" style="10" customWidth="1"/>
    <col min="7171" max="7185" width="17.42578125" style="10" customWidth="1"/>
    <col min="7186" max="7424" width="11.42578125" style="10"/>
    <col min="7425" max="7425" width="7.28515625" style="10" customWidth="1"/>
    <col min="7426" max="7426" width="67.5703125" style="10" customWidth="1"/>
    <col min="7427" max="7441" width="17.42578125" style="10" customWidth="1"/>
    <col min="7442" max="7680" width="11.42578125" style="10"/>
    <col min="7681" max="7681" width="7.28515625" style="10" customWidth="1"/>
    <col min="7682" max="7682" width="67.5703125" style="10" customWidth="1"/>
    <col min="7683" max="7697" width="17.42578125" style="10" customWidth="1"/>
    <col min="7698" max="7936" width="11.42578125" style="10"/>
    <col min="7937" max="7937" width="7.28515625" style="10" customWidth="1"/>
    <col min="7938" max="7938" width="67.5703125" style="10" customWidth="1"/>
    <col min="7939" max="7953" width="17.42578125" style="10" customWidth="1"/>
    <col min="7954" max="8192" width="11.42578125" style="10"/>
    <col min="8193" max="8193" width="7.28515625" style="10" customWidth="1"/>
    <col min="8194" max="8194" width="67.5703125" style="10" customWidth="1"/>
    <col min="8195" max="8209" width="17.42578125" style="10" customWidth="1"/>
    <col min="8210" max="8448" width="11.42578125" style="10"/>
    <col min="8449" max="8449" width="7.28515625" style="10" customWidth="1"/>
    <col min="8450" max="8450" width="67.5703125" style="10" customWidth="1"/>
    <col min="8451" max="8465" width="17.42578125" style="10" customWidth="1"/>
    <col min="8466" max="8704" width="11.42578125" style="10"/>
    <col min="8705" max="8705" width="7.28515625" style="10" customWidth="1"/>
    <col min="8706" max="8706" width="67.5703125" style="10" customWidth="1"/>
    <col min="8707" max="8721" width="17.42578125" style="10" customWidth="1"/>
    <col min="8722" max="8960" width="11.42578125" style="10"/>
    <col min="8961" max="8961" width="7.28515625" style="10" customWidth="1"/>
    <col min="8962" max="8962" width="67.5703125" style="10" customWidth="1"/>
    <col min="8963" max="8977" width="17.42578125" style="10" customWidth="1"/>
    <col min="8978" max="9216" width="11.42578125" style="10"/>
    <col min="9217" max="9217" width="7.28515625" style="10" customWidth="1"/>
    <col min="9218" max="9218" width="67.5703125" style="10" customWidth="1"/>
    <col min="9219" max="9233" width="17.42578125" style="10" customWidth="1"/>
    <col min="9234" max="9472" width="11.42578125" style="10"/>
    <col min="9473" max="9473" width="7.28515625" style="10" customWidth="1"/>
    <col min="9474" max="9474" width="67.5703125" style="10" customWidth="1"/>
    <col min="9475" max="9489" width="17.42578125" style="10" customWidth="1"/>
    <col min="9490" max="9728" width="11.42578125" style="10"/>
    <col min="9729" max="9729" width="7.28515625" style="10" customWidth="1"/>
    <col min="9730" max="9730" width="67.5703125" style="10" customWidth="1"/>
    <col min="9731" max="9745" width="17.42578125" style="10" customWidth="1"/>
    <col min="9746" max="9984" width="11.42578125" style="10"/>
    <col min="9985" max="9985" width="7.28515625" style="10" customWidth="1"/>
    <col min="9986" max="9986" width="67.5703125" style="10" customWidth="1"/>
    <col min="9987" max="10001" width="17.42578125" style="10" customWidth="1"/>
    <col min="10002" max="10240" width="11.42578125" style="10"/>
    <col min="10241" max="10241" width="7.28515625" style="10" customWidth="1"/>
    <col min="10242" max="10242" width="67.5703125" style="10" customWidth="1"/>
    <col min="10243" max="10257" width="17.42578125" style="10" customWidth="1"/>
    <col min="10258" max="10496" width="11.42578125" style="10"/>
    <col min="10497" max="10497" width="7.28515625" style="10" customWidth="1"/>
    <col min="10498" max="10498" width="67.5703125" style="10" customWidth="1"/>
    <col min="10499" max="10513" width="17.42578125" style="10" customWidth="1"/>
    <col min="10514" max="10752" width="11.42578125" style="10"/>
    <col min="10753" max="10753" width="7.28515625" style="10" customWidth="1"/>
    <col min="10754" max="10754" width="67.5703125" style="10" customWidth="1"/>
    <col min="10755" max="10769" width="17.42578125" style="10" customWidth="1"/>
    <col min="10770" max="11008" width="11.42578125" style="10"/>
    <col min="11009" max="11009" width="7.28515625" style="10" customWidth="1"/>
    <col min="11010" max="11010" width="67.5703125" style="10" customWidth="1"/>
    <col min="11011" max="11025" width="17.42578125" style="10" customWidth="1"/>
    <col min="11026" max="11264" width="11.42578125" style="10"/>
    <col min="11265" max="11265" width="7.28515625" style="10" customWidth="1"/>
    <col min="11266" max="11266" width="67.5703125" style="10" customWidth="1"/>
    <col min="11267" max="11281" width="17.42578125" style="10" customWidth="1"/>
    <col min="11282" max="11520" width="11.42578125" style="10"/>
    <col min="11521" max="11521" width="7.28515625" style="10" customWidth="1"/>
    <col min="11522" max="11522" width="67.5703125" style="10" customWidth="1"/>
    <col min="11523" max="11537" width="17.42578125" style="10" customWidth="1"/>
    <col min="11538" max="11776" width="11.42578125" style="10"/>
    <col min="11777" max="11777" width="7.28515625" style="10" customWidth="1"/>
    <col min="11778" max="11778" width="67.5703125" style="10" customWidth="1"/>
    <col min="11779" max="11793" width="17.42578125" style="10" customWidth="1"/>
    <col min="11794" max="12032" width="11.42578125" style="10"/>
    <col min="12033" max="12033" width="7.28515625" style="10" customWidth="1"/>
    <col min="12034" max="12034" width="67.5703125" style="10" customWidth="1"/>
    <col min="12035" max="12049" width="17.42578125" style="10" customWidth="1"/>
    <col min="12050" max="12288" width="11.42578125" style="10"/>
    <col min="12289" max="12289" width="7.28515625" style="10" customWidth="1"/>
    <col min="12290" max="12290" width="67.5703125" style="10" customWidth="1"/>
    <col min="12291" max="12305" width="17.42578125" style="10" customWidth="1"/>
    <col min="12306" max="12544" width="11.42578125" style="10"/>
    <col min="12545" max="12545" width="7.28515625" style="10" customWidth="1"/>
    <col min="12546" max="12546" width="67.5703125" style="10" customWidth="1"/>
    <col min="12547" max="12561" width="17.42578125" style="10" customWidth="1"/>
    <col min="12562" max="12800" width="11.42578125" style="10"/>
    <col min="12801" max="12801" width="7.28515625" style="10" customWidth="1"/>
    <col min="12802" max="12802" width="67.5703125" style="10" customWidth="1"/>
    <col min="12803" max="12817" width="17.42578125" style="10" customWidth="1"/>
    <col min="12818" max="13056" width="11.42578125" style="10"/>
    <col min="13057" max="13057" width="7.28515625" style="10" customWidth="1"/>
    <col min="13058" max="13058" width="67.5703125" style="10" customWidth="1"/>
    <col min="13059" max="13073" width="17.42578125" style="10" customWidth="1"/>
    <col min="13074" max="13312" width="11.42578125" style="10"/>
    <col min="13313" max="13313" width="7.28515625" style="10" customWidth="1"/>
    <col min="13314" max="13314" width="67.5703125" style="10" customWidth="1"/>
    <col min="13315" max="13329" width="17.42578125" style="10" customWidth="1"/>
    <col min="13330" max="13568" width="11.42578125" style="10"/>
    <col min="13569" max="13569" width="7.28515625" style="10" customWidth="1"/>
    <col min="13570" max="13570" width="67.5703125" style="10" customWidth="1"/>
    <col min="13571" max="13585" width="17.42578125" style="10" customWidth="1"/>
    <col min="13586" max="13824" width="11.42578125" style="10"/>
    <col min="13825" max="13825" width="7.28515625" style="10" customWidth="1"/>
    <col min="13826" max="13826" width="67.5703125" style="10" customWidth="1"/>
    <col min="13827" max="13841" width="17.42578125" style="10" customWidth="1"/>
    <col min="13842" max="14080" width="11.42578125" style="10"/>
    <col min="14081" max="14081" width="7.28515625" style="10" customWidth="1"/>
    <col min="14082" max="14082" width="67.5703125" style="10" customWidth="1"/>
    <col min="14083" max="14097" width="17.42578125" style="10" customWidth="1"/>
    <col min="14098" max="14336" width="11.42578125" style="10"/>
    <col min="14337" max="14337" width="7.28515625" style="10" customWidth="1"/>
    <col min="14338" max="14338" width="67.5703125" style="10" customWidth="1"/>
    <col min="14339" max="14353" width="17.42578125" style="10" customWidth="1"/>
    <col min="14354" max="14592" width="11.42578125" style="10"/>
    <col min="14593" max="14593" width="7.28515625" style="10" customWidth="1"/>
    <col min="14594" max="14594" width="67.5703125" style="10" customWidth="1"/>
    <col min="14595" max="14609" width="17.42578125" style="10" customWidth="1"/>
    <col min="14610" max="14848" width="11.42578125" style="10"/>
    <col min="14849" max="14849" width="7.28515625" style="10" customWidth="1"/>
    <col min="14850" max="14850" width="67.5703125" style="10" customWidth="1"/>
    <col min="14851" max="14865" width="17.42578125" style="10" customWidth="1"/>
    <col min="14866" max="15104" width="11.42578125" style="10"/>
    <col min="15105" max="15105" width="7.28515625" style="10" customWidth="1"/>
    <col min="15106" max="15106" width="67.5703125" style="10" customWidth="1"/>
    <col min="15107" max="15121" width="17.42578125" style="10" customWidth="1"/>
    <col min="15122" max="15360" width="11.42578125" style="10"/>
    <col min="15361" max="15361" width="7.28515625" style="10" customWidth="1"/>
    <col min="15362" max="15362" width="67.5703125" style="10" customWidth="1"/>
    <col min="15363" max="15377" width="17.42578125" style="10" customWidth="1"/>
    <col min="15378" max="15616" width="11.42578125" style="10"/>
    <col min="15617" max="15617" width="7.28515625" style="10" customWidth="1"/>
    <col min="15618" max="15618" width="67.5703125" style="10" customWidth="1"/>
    <col min="15619" max="15633" width="17.42578125" style="10" customWidth="1"/>
    <col min="15634" max="15872" width="11.42578125" style="10"/>
    <col min="15873" max="15873" width="7.28515625" style="10" customWidth="1"/>
    <col min="15874" max="15874" width="67.5703125" style="10" customWidth="1"/>
    <col min="15875" max="15889" width="17.42578125" style="10" customWidth="1"/>
    <col min="15890" max="16128" width="11.42578125" style="10"/>
    <col min="16129" max="16129" width="7.28515625" style="10" customWidth="1"/>
    <col min="16130" max="16130" width="67.5703125" style="10" customWidth="1"/>
    <col min="16131" max="16145" width="17.42578125" style="10" customWidth="1"/>
    <col min="16146" max="16384" width="11.42578125" style="10"/>
  </cols>
  <sheetData>
    <row r="2" spans="1:17" ht="20.25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20.25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0.25" x14ac:dyDescent="0.3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20.25" x14ac:dyDescent="0.3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20.25" x14ac:dyDescent="0.3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6.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9"/>
    </row>
    <row r="8" spans="1:17" ht="108.75" thickBot="1" x14ac:dyDescent="0.3">
      <c r="A8" s="3" t="s">
        <v>5</v>
      </c>
      <c r="B8" s="5" t="s">
        <v>6</v>
      </c>
      <c r="C8" s="3" t="s">
        <v>7</v>
      </c>
      <c r="D8" s="5" t="s">
        <v>8</v>
      </c>
      <c r="E8" s="4" t="s">
        <v>9</v>
      </c>
      <c r="F8" s="3" t="s">
        <v>10</v>
      </c>
      <c r="G8" s="5" t="s">
        <v>11</v>
      </c>
      <c r="H8" s="3" t="s">
        <v>12</v>
      </c>
      <c r="I8" s="6" t="s">
        <v>13</v>
      </c>
      <c r="J8" s="3" t="s">
        <v>14</v>
      </c>
      <c r="K8" s="3" t="s">
        <v>15</v>
      </c>
      <c r="L8" s="5" t="s">
        <v>16</v>
      </c>
      <c r="M8" s="3" t="s">
        <v>17</v>
      </c>
      <c r="N8" s="3" t="s">
        <v>18</v>
      </c>
      <c r="O8" s="3" t="s">
        <v>19</v>
      </c>
      <c r="P8" s="5" t="s">
        <v>20</v>
      </c>
      <c r="Q8" s="3" t="s">
        <v>21</v>
      </c>
    </row>
    <row r="9" spans="1:17" ht="18" x14ac:dyDescent="0.25">
      <c r="A9" s="11"/>
      <c r="B9" s="12" t="s">
        <v>22</v>
      </c>
      <c r="C9" s="13">
        <f>SUM(C10+C22+C71+C104+C114)</f>
        <v>2921300</v>
      </c>
      <c r="D9" s="14">
        <v>0</v>
      </c>
      <c r="E9" s="15">
        <f>SUM(E10+E22+E71+E104+E114)</f>
        <v>2921300</v>
      </c>
      <c r="F9" s="13">
        <v>2400129</v>
      </c>
      <c r="G9" s="14">
        <v>0</v>
      </c>
      <c r="H9" s="13">
        <v>151171</v>
      </c>
      <c r="I9" s="16">
        <v>986451</v>
      </c>
      <c r="J9" s="13">
        <f>F9-I9</f>
        <v>1413678</v>
      </c>
      <c r="K9" s="17">
        <f>SUM(E9-G9-I9)</f>
        <v>1934849</v>
      </c>
      <c r="L9" s="13">
        <f>SUM(E9-F9)</f>
        <v>521171</v>
      </c>
      <c r="M9" s="13">
        <v>957742</v>
      </c>
      <c r="N9" s="18">
        <f>SUM(I9-M9)</f>
        <v>28709</v>
      </c>
      <c r="O9" s="19">
        <f>SUM(I9/F9*100%)</f>
        <v>0.41099915879521476</v>
      </c>
      <c r="P9" s="20">
        <f>SUM(H9/E9)</f>
        <v>5.1747851983705885E-2</v>
      </c>
      <c r="Q9" s="21">
        <f>SUM(I9/E9*100%)</f>
        <v>0.33767535001540411</v>
      </c>
    </row>
    <row r="10" spans="1:17" ht="18" x14ac:dyDescent="0.25">
      <c r="A10" s="22"/>
      <c r="B10" s="23" t="s">
        <v>23</v>
      </c>
      <c r="C10" s="24">
        <f>SUM(C11:C17)</f>
        <v>1694300</v>
      </c>
      <c r="D10" s="25">
        <f>SUM(D11:D20)</f>
        <v>0</v>
      </c>
      <c r="E10" s="26">
        <f>SUM(E11:E20)</f>
        <v>1694300</v>
      </c>
      <c r="F10" s="24">
        <f>SUM(F11:F20)</f>
        <v>1267618</v>
      </c>
      <c r="G10" s="25">
        <v>0</v>
      </c>
      <c r="H10" s="24">
        <f>SUM(H11:H20)</f>
        <v>95335.8</v>
      </c>
      <c r="I10" s="25">
        <f>SUM(I11:I20)</f>
        <v>804354</v>
      </c>
      <c r="J10" s="18">
        <f t="shared" ref="J10:J19" si="0">F10-I10</f>
        <v>463264</v>
      </c>
      <c r="K10" s="17">
        <f t="shared" ref="K10:K20" si="1">SUM(E10-G10-I10)</f>
        <v>889946</v>
      </c>
      <c r="L10" s="18">
        <f t="shared" ref="L10:L20" si="2">SUM(E10-F10)</f>
        <v>426682</v>
      </c>
      <c r="M10" s="24">
        <f>SUM(M11:M20)</f>
        <v>804354</v>
      </c>
      <c r="N10" s="18">
        <f>SUM(I10-M10)</f>
        <v>0</v>
      </c>
      <c r="O10" s="27">
        <f t="shared" ref="O10:O16" si="3">SUM(I10/F10*100%)</f>
        <v>0.63453974304561789</v>
      </c>
      <c r="P10" s="28">
        <f>SUM(H10/E10)</f>
        <v>5.6268547482736235E-2</v>
      </c>
      <c r="Q10" s="29">
        <f>SUM(I10/E10*100%)</f>
        <v>0.47474119105235202</v>
      </c>
    </row>
    <row r="11" spans="1:17" ht="18" x14ac:dyDescent="0.25">
      <c r="A11" s="30" t="s">
        <v>24</v>
      </c>
      <c r="B11" s="31" t="s">
        <v>25</v>
      </c>
      <c r="C11" s="32">
        <v>1370300</v>
      </c>
      <c r="D11" s="33">
        <v>-10050</v>
      </c>
      <c r="E11" s="34">
        <f>SUM(C11+D11)</f>
        <v>1360250</v>
      </c>
      <c r="F11" s="32">
        <v>1017678</v>
      </c>
      <c r="G11" s="33">
        <v>0</v>
      </c>
      <c r="H11" s="32">
        <v>78636.67</v>
      </c>
      <c r="I11" s="33">
        <v>642452</v>
      </c>
      <c r="J11" s="18">
        <f t="shared" si="0"/>
        <v>375226</v>
      </c>
      <c r="K11" s="17">
        <f t="shared" si="1"/>
        <v>717798</v>
      </c>
      <c r="L11" s="18">
        <f t="shared" si="2"/>
        <v>342572</v>
      </c>
      <c r="M11" s="32">
        <v>642452</v>
      </c>
      <c r="N11" s="35">
        <v>0</v>
      </c>
      <c r="O11" s="27">
        <f t="shared" si="3"/>
        <v>0.63129201967616477</v>
      </c>
      <c r="P11" s="36">
        <f>SUM(H11/E11)</f>
        <v>5.7810453960668994E-2</v>
      </c>
      <c r="Q11" s="37">
        <f t="shared" ref="Q11:Q20" si="4">SUM(I11/E11*100%)</f>
        <v>0.47230435581694541</v>
      </c>
    </row>
    <row r="12" spans="1:17" ht="18" x14ac:dyDescent="0.25">
      <c r="A12" s="30" t="s">
        <v>26</v>
      </c>
      <c r="B12" s="31" t="s">
        <v>27</v>
      </c>
      <c r="C12" s="32">
        <v>54000</v>
      </c>
      <c r="D12" s="33">
        <v>0</v>
      </c>
      <c r="E12" s="34">
        <f t="shared" ref="E12:E20" si="5">SUM(C12+D12)</f>
        <v>54000</v>
      </c>
      <c r="F12" s="32">
        <v>40500</v>
      </c>
      <c r="G12" s="33">
        <v>0</v>
      </c>
      <c r="H12" s="32">
        <v>3500</v>
      </c>
      <c r="I12" s="38">
        <v>27967</v>
      </c>
      <c r="J12" s="18">
        <f t="shared" si="0"/>
        <v>12533</v>
      </c>
      <c r="K12" s="17">
        <f t="shared" si="1"/>
        <v>26033</v>
      </c>
      <c r="L12" s="18">
        <f t="shared" si="2"/>
        <v>13500</v>
      </c>
      <c r="M12" s="39">
        <v>27967</v>
      </c>
      <c r="N12" s="35">
        <f t="shared" ref="N12:N20" si="6">SUM(I12-M12)</f>
        <v>0</v>
      </c>
      <c r="O12" s="27">
        <f t="shared" si="3"/>
        <v>0.69054320987654316</v>
      </c>
      <c r="P12" s="36">
        <f t="shared" ref="P12:P20" si="7">SUM(H12/E12)</f>
        <v>6.4814814814814811E-2</v>
      </c>
      <c r="Q12" s="37">
        <f t="shared" si="4"/>
        <v>0.51790740740740737</v>
      </c>
    </row>
    <row r="13" spans="1:17" ht="18" x14ac:dyDescent="0.25">
      <c r="A13" s="30">
        <v>50</v>
      </c>
      <c r="B13" s="31" t="s">
        <v>28</v>
      </c>
      <c r="C13" s="32">
        <v>37400</v>
      </c>
      <c r="D13" s="33">
        <v>0</v>
      </c>
      <c r="E13" s="34">
        <f t="shared" si="5"/>
        <v>37400</v>
      </c>
      <c r="F13" s="32">
        <v>24934</v>
      </c>
      <c r="G13" s="33">
        <v>0</v>
      </c>
      <c r="H13" s="40">
        <v>0</v>
      </c>
      <c r="I13" s="38">
        <v>19173</v>
      </c>
      <c r="J13" s="18">
        <f t="shared" si="0"/>
        <v>5761</v>
      </c>
      <c r="K13" s="17">
        <f t="shared" si="1"/>
        <v>18227</v>
      </c>
      <c r="L13" s="18">
        <f t="shared" si="2"/>
        <v>12466</v>
      </c>
      <c r="M13" s="39">
        <v>19173</v>
      </c>
      <c r="N13" s="35">
        <f t="shared" si="6"/>
        <v>0</v>
      </c>
      <c r="O13" s="27">
        <f t="shared" si="3"/>
        <v>0.76895002807411561</v>
      </c>
      <c r="P13" s="36">
        <f t="shared" si="7"/>
        <v>0</v>
      </c>
      <c r="Q13" s="37">
        <f t="shared" si="4"/>
        <v>0.51264705882352946</v>
      </c>
    </row>
    <row r="14" spans="1:17" ht="18" x14ac:dyDescent="0.25">
      <c r="A14" s="30" t="s">
        <v>29</v>
      </c>
      <c r="B14" s="31" t="s">
        <v>30</v>
      </c>
      <c r="C14" s="32">
        <v>179000</v>
      </c>
      <c r="D14" s="33">
        <v>0</v>
      </c>
      <c r="E14" s="34">
        <f t="shared" si="5"/>
        <v>179000</v>
      </c>
      <c r="F14" s="32">
        <v>134253</v>
      </c>
      <c r="G14" s="33">
        <v>0</v>
      </c>
      <c r="H14" s="32">
        <v>10061.75</v>
      </c>
      <c r="I14" s="38">
        <v>84069</v>
      </c>
      <c r="J14" s="18">
        <f t="shared" si="0"/>
        <v>50184</v>
      </c>
      <c r="K14" s="17">
        <f t="shared" si="1"/>
        <v>94931</v>
      </c>
      <c r="L14" s="18">
        <f t="shared" si="2"/>
        <v>44747</v>
      </c>
      <c r="M14" s="39">
        <v>84069</v>
      </c>
      <c r="N14" s="35">
        <f t="shared" si="6"/>
        <v>0</v>
      </c>
      <c r="O14" s="27">
        <f t="shared" si="3"/>
        <v>0.62619829724475429</v>
      </c>
      <c r="P14" s="36">
        <f t="shared" si="7"/>
        <v>5.6210893854748603E-2</v>
      </c>
      <c r="Q14" s="37">
        <f t="shared" si="4"/>
        <v>0.46965921787709497</v>
      </c>
    </row>
    <row r="15" spans="1:17" ht="18" x14ac:dyDescent="0.25">
      <c r="A15" s="30" t="s">
        <v>31</v>
      </c>
      <c r="B15" s="31" t="s">
        <v>32</v>
      </c>
      <c r="C15" s="32">
        <v>20600</v>
      </c>
      <c r="D15" s="33">
        <v>0</v>
      </c>
      <c r="E15" s="34">
        <f t="shared" si="5"/>
        <v>20600</v>
      </c>
      <c r="F15" s="32">
        <v>15453</v>
      </c>
      <c r="G15" s="33">
        <v>0</v>
      </c>
      <c r="H15" s="32">
        <v>1179.56</v>
      </c>
      <c r="I15" s="38">
        <v>9637</v>
      </c>
      <c r="J15" s="18">
        <f t="shared" si="0"/>
        <v>5816</v>
      </c>
      <c r="K15" s="17">
        <f t="shared" si="1"/>
        <v>10963</v>
      </c>
      <c r="L15" s="18">
        <f t="shared" si="2"/>
        <v>5147</v>
      </c>
      <c r="M15" s="39">
        <v>9637</v>
      </c>
      <c r="N15" s="35">
        <f t="shared" si="6"/>
        <v>0</v>
      </c>
      <c r="O15" s="27">
        <f t="shared" si="3"/>
        <v>0.62363295153044718</v>
      </c>
      <c r="P15" s="36">
        <f t="shared" si="7"/>
        <v>5.7260194174757278E-2</v>
      </c>
      <c r="Q15" s="37">
        <f t="shared" si="4"/>
        <v>0.46781553398058251</v>
      </c>
    </row>
    <row r="16" spans="1:17" ht="18" x14ac:dyDescent="0.25">
      <c r="A16" s="30" t="s">
        <v>33</v>
      </c>
      <c r="B16" s="31" t="s">
        <v>34</v>
      </c>
      <c r="C16" s="32">
        <v>28800</v>
      </c>
      <c r="D16" s="33">
        <v>0</v>
      </c>
      <c r="E16" s="34">
        <f t="shared" si="5"/>
        <v>28800</v>
      </c>
      <c r="F16" s="32">
        <v>21600</v>
      </c>
      <c r="G16" s="33">
        <v>0</v>
      </c>
      <c r="H16" s="32">
        <v>1724.88</v>
      </c>
      <c r="I16" s="38">
        <v>14059</v>
      </c>
      <c r="J16" s="18">
        <f t="shared" si="0"/>
        <v>7541</v>
      </c>
      <c r="K16" s="17">
        <f t="shared" si="1"/>
        <v>14741</v>
      </c>
      <c r="L16" s="18">
        <f t="shared" si="2"/>
        <v>7200</v>
      </c>
      <c r="M16" s="39">
        <v>14059</v>
      </c>
      <c r="N16" s="35">
        <f t="shared" si="6"/>
        <v>0</v>
      </c>
      <c r="O16" s="27">
        <f t="shared" si="3"/>
        <v>0.65087962962962964</v>
      </c>
      <c r="P16" s="36">
        <f t="shared" si="7"/>
        <v>5.9891666666666669E-2</v>
      </c>
      <c r="Q16" s="37">
        <f t="shared" si="4"/>
        <v>0.4881597222222222</v>
      </c>
    </row>
    <row r="17" spans="1:17" ht="18" x14ac:dyDescent="0.25">
      <c r="A17" s="30" t="s">
        <v>35</v>
      </c>
      <c r="B17" s="31" t="s">
        <v>36</v>
      </c>
      <c r="C17" s="32">
        <v>4200</v>
      </c>
      <c r="D17" s="33">
        <v>0</v>
      </c>
      <c r="E17" s="34">
        <f t="shared" si="5"/>
        <v>4200</v>
      </c>
      <c r="F17" s="32">
        <v>3150</v>
      </c>
      <c r="G17" s="33">
        <v>0</v>
      </c>
      <c r="H17" s="32">
        <v>232.94</v>
      </c>
      <c r="I17" s="38">
        <v>3401</v>
      </c>
      <c r="J17" s="18">
        <f t="shared" si="0"/>
        <v>-251</v>
      </c>
      <c r="K17" s="17">
        <f t="shared" si="1"/>
        <v>799</v>
      </c>
      <c r="L17" s="18">
        <f t="shared" si="2"/>
        <v>1050</v>
      </c>
      <c r="M17" s="39">
        <v>3401</v>
      </c>
      <c r="N17" s="35">
        <f t="shared" si="6"/>
        <v>0</v>
      </c>
      <c r="O17" s="27">
        <f>SUM(I17/F17*100%)</f>
        <v>1.0796825396825396</v>
      </c>
      <c r="P17" s="36">
        <f t="shared" si="7"/>
        <v>5.5461904761904761E-2</v>
      </c>
      <c r="Q17" s="37">
        <f t="shared" si="4"/>
        <v>0.80976190476190479</v>
      </c>
    </row>
    <row r="18" spans="1:17" ht="18" x14ac:dyDescent="0.25">
      <c r="A18" s="41" t="s">
        <v>37</v>
      </c>
      <c r="B18" s="31" t="s">
        <v>38</v>
      </c>
      <c r="C18" s="32">
        <v>0</v>
      </c>
      <c r="D18" s="33">
        <v>8600</v>
      </c>
      <c r="E18" s="34">
        <f t="shared" si="5"/>
        <v>8600</v>
      </c>
      <c r="F18" s="32">
        <v>8600</v>
      </c>
      <c r="G18" s="33">
        <v>0</v>
      </c>
      <c r="H18" s="32">
        <v>0</v>
      </c>
      <c r="I18" s="38">
        <v>3550</v>
      </c>
      <c r="J18" s="18">
        <f t="shared" si="0"/>
        <v>5050</v>
      </c>
      <c r="K18" s="17">
        <f t="shared" si="1"/>
        <v>5050</v>
      </c>
      <c r="L18" s="18">
        <f t="shared" si="2"/>
        <v>0</v>
      </c>
      <c r="M18" s="39">
        <v>3550</v>
      </c>
      <c r="N18" s="35">
        <f t="shared" si="6"/>
        <v>0</v>
      </c>
      <c r="O18" s="27">
        <f>SUM(I18/F18*100%)</f>
        <v>0.41279069767441862</v>
      </c>
      <c r="P18" s="36">
        <f t="shared" si="7"/>
        <v>0</v>
      </c>
      <c r="Q18" s="37">
        <f t="shared" si="4"/>
        <v>0.41279069767441862</v>
      </c>
    </row>
    <row r="19" spans="1:17" ht="18" x14ac:dyDescent="0.25">
      <c r="A19" s="41" t="s">
        <v>39</v>
      </c>
      <c r="B19" s="31" t="s">
        <v>40</v>
      </c>
      <c r="C19" s="32">
        <v>0</v>
      </c>
      <c r="D19" s="33">
        <v>50</v>
      </c>
      <c r="E19" s="34">
        <f t="shared" si="5"/>
        <v>50</v>
      </c>
      <c r="F19" s="32">
        <v>50</v>
      </c>
      <c r="G19" s="33">
        <v>0</v>
      </c>
      <c r="H19" s="32">
        <v>0</v>
      </c>
      <c r="I19" s="38">
        <v>46</v>
      </c>
      <c r="J19" s="18">
        <f t="shared" si="0"/>
        <v>4</v>
      </c>
      <c r="K19" s="17">
        <f t="shared" si="1"/>
        <v>4</v>
      </c>
      <c r="L19" s="18">
        <f t="shared" si="2"/>
        <v>0</v>
      </c>
      <c r="M19" s="39">
        <v>46</v>
      </c>
      <c r="N19" s="35">
        <f t="shared" si="6"/>
        <v>0</v>
      </c>
      <c r="O19" s="27">
        <f>SUM(I19/F19*100%)</f>
        <v>0.92</v>
      </c>
      <c r="P19" s="36">
        <f t="shared" si="7"/>
        <v>0</v>
      </c>
      <c r="Q19" s="37">
        <f t="shared" si="4"/>
        <v>0.92</v>
      </c>
    </row>
    <row r="20" spans="1:17" ht="18" x14ac:dyDescent="0.25">
      <c r="A20" s="41" t="s">
        <v>41</v>
      </c>
      <c r="B20" s="31" t="s">
        <v>42</v>
      </c>
      <c r="C20" s="32">
        <v>0</v>
      </c>
      <c r="D20" s="33">
        <v>1400</v>
      </c>
      <c r="E20" s="34">
        <f t="shared" si="5"/>
        <v>1400</v>
      </c>
      <c r="F20" s="32">
        <v>1400</v>
      </c>
      <c r="G20" s="33">
        <v>0</v>
      </c>
      <c r="H20" s="32">
        <v>0</v>
      </c>
      <c r="I20" s="38">
        <v>0</v>
      </c>
      <c r="J20" s="35">
        <f>SUM(F20-I20)</f>
        <v>1400</v>
      </c>
      <c r="K20" s="17">
        <f t="shared" si="1"/>
        <v>1400</v>
      </c>
      <c r="L20" s="18">
        <f t="shared" si="2"/>
        <v>0</v>
      </c>
      <c r="M20" s="39">
        <v>0</v>
      </c>
      <c r="N20" s="35">
        <f t="shared" si="6"/>
        <v>0</v>
      </c>
      <c r="O20" s="27">
        <f>SUM(I20/F20*100%)</f>
        <v>0</v>
      </c>
      <c r="P20" s="36">
        <f t="shared" si="7"/>
        <v>0</v>
      </c>
      <c r="Q20" s="37">
        <f t="shared" si="4"/>
        <v>0</v>
      </c>
    </row>
    <row r="21" spans="1:17" ht="18" x14ac:dyDescent="0.25">
      <c r="A21" s="30"/>
      <c r="B21" s="31"/>
      <c r="C21" s="32"/>
      <c r="D21" s="33"/>
      <c r="E21" s="34"/>
      <c r="F21" s="32"/>
      <c r="G21" s="33"/>
      <c r="H21" s="32"/>
      <c r="I21" s="42"/>
      <c r="J21" s="35"/>
      <c r="K21" s="35"/>
      <c r="L21" s="43"/>
      <c r="M21" s="32"/>
      <c r="N21" s="35"/>
      <c r="O21" s="44"/>
      <c r="P21" s="36"/>
      <c r="Q21" s="37"/>
    </row>
    <row r="22" spans="1:17" ht="18" x14ac:dyDescent="0.25">
      <c r="A22" s="45"/>
      <c r="B22" s="23" t="s">
        <v>43</v>
      </c>
      <c r="C22" s="18">
        <f>SUM(C23:C54)</f>
        <v>568500</v>
      </c>
      <c r="D22" s="17">
        <f>SUM(D23:D54)</f>
        <v>-6000</v>
      </c>
      <c r="E22" s="46">
        <f>SUM(E23:E54)</f>
        <v>562500</v>
      </c>
      <c r="F22" s="18">
        <f>SUM(F23:F54)</f>
        <v>485041</v>
      </c>
      <c r="G22" s="47">
        <v>0</v>
      </c>
      <c r="H22" s="18">
        <f>SUM(H23:H54)</f>
        <v>18786.7</v>
      </c>
      <c r="I22" s="17">
        <f>SUM(I23:I54)</f>
        <v>95785</v>
      </c>
      <c r="J22" s="18">
        <f>SUM(F22-I22)</f>
        <v>389256</v>
      </c>
      <c r="K22" s="18">
        <f t="shared" ref="K22:K104" si="8">SUM(E22-G22-I22)</f>
        <v>466715</v>
      </c>
      <c r="L22" s="47">
        <f t="shared" ref="L22:L38" si="9">SUM(E22-F22)</f>
        <v>77459</v>
      </c>
      <c r="M22" s="18">
        <f>SUM(M23:M54)</f>
        <v>81585</v>
      </c>
      <c r="N22" s="18">
        <f t="shared" ref="N22:N104" si="10">SUM(I22-M22)</f>
        <v>14200</v>
      </c>
      <c r="O22" s="48">
        <f t="shared" ref="O22:O29" si="11">SUM(I22/F22*100%)</f>
        <v>0.19747815133153693</v>
      </c>
      <c r="P22" s="28">
        <f>SUM(H22/E22)</f>
        <v>3.3398577777777778E-2</v>
      </c>
      <c r="Q22" s="29">
        <f>SUM(I22/E22*100%)</f>
        <v>0.17028444444444443</v>
      </c>
    </row>
    <row r="23" spans="1:17" ht="18" x14ac:dyDescent="0.25">
      <c r="A23" s="49" t="s">
        <v>44</v>
      </c>
      <c r="B23" s="31" t="s">
        <v>45</v>
      </c>
      <c r="C23" s="32">
        <v>184100</v>
      </c>
      <c r="D23" s="50">
        <v>-40000</v>
      </c>
      <c r="E23" s="34">
        <f t="shared" ref="E23:E36" si="12">SUM(C23+D23)</f>
        <v>144100</v>
      </c>
      <c r="F23" s="32">
        <v>110624</v>
      </c>
      <c r="G23" s="33">
        <v>0</v>
      </c>
      <c r="H23" s="32">
        <v>0</v>
      </c>
      <c r="I23" s="42">
        <v>8986</v>
      </c>
      <c r="J23" s="35">
        <f t="shared" ref="J23:J105" si="13">SUM(F23-I23)</f>
        <v>101638</v>
      </c>
      <c r="K23" s="35">
        <f>SUM(E23-G23-I23)</f>
        <v>135114</v>
      </c>
      <c r="L23" s="43">
        <f t="shared" si="9"/>
        <v>33476</v>
      </c>
      <c r="M23" s="32">
        <v>8986</v>
      </c>
      <c r="N23" s="35">
        <f t="shared" si="10"/>
        <v>0</v>
      </c>
      <c r="O23" s="27">
        <f t="shared" si="11"/>
        <v>8.123011281457912E-2</v>
      </c>
      <c r="P23" s="36">
        <f>SUM(H23/E23)</f>
        <v>0</v>
      </c>
      <c r="Q23" s="37">
        <f t="shared" ref="Q23:Q30" si="14">SUM(I23/E23*100%)</f>
        <v>6.2359472588480222E-2</v>
      </c>
    </row>
    <row r="24" spans="1:17" ht="18" x14ac:dyDescent="0.25">
      <c r="A24" s="49" t="s">
        <v>46</v>
      </c>
      <c r="B24" s="31" t="s">
        <v>47</v>
      </c>
      <c r="C24" s="32">
        <v>5000</v>
      </c>
      <c r="D24" s="50">
        <v>0</v>
      </c>
      <c r="E24" s="34">
        <f t="shared" si="12"/>
        <v>5000</v>
      </c>
      <c r="F24" s="32">
        <v>4167</v>
      </c>
      <c r="G24" s="33">
        <v>0</v>
      </c>
      <c r="H24" s="32">
        <v>0</v>
      </c>
      <c r="I24" s="42">
        <v>0</v>
      </c>
      <c r="J24" s="35">
        <f t="shared" si="13"/>
        <v>4167</v>
      </c>
      <c r="K24" s="35">
        <f t="shared" si="8"/>
        <v>5000</v>
      </c>
      <c r="L24" s="43">
        <f t="shared" si="9"/>
        <v>833</v>
      </c>
      <c r="M24" s="32">
        <v>0</v>
      </c>
      <c r="N24" s="35">
        <f t="shared" si="10"/>
        <v>0</v>
      </c>
      <c r="O24" s="27">
        <f t="shared" si="11"/>
        <v>0</v>
      </c>
      <c r="P24" s="36">
        <f t="shared" ref="P24:P54" si="15">SUM(H24/E24)</f>
        <v>0</v>
      </c>
      <c r="Q24" s="37">
        <f t="shared" si="14"/>
        <v>0</v>
      </c>
    </row>
    <row r="25" spans="1:17" ht="18" x14ac:dyDescent="0.25">
      <c r="A25" s="49" t="s">
        <v>48</v>
      </c>
      <c r="B25" s="31" t="s">
        <v>49</v>
      </c>
      <c r="C25" s="32">
        <v>6000</v>
      </c>
      <c r="D25" s="50">
        <v>0</v>
      </c>
      <c r="E25" s="34">
        <f t="shared" si="12"/>
        <v>6000</v>
      </c>
      <c r="F25" s="32">
        <v>5500</v>
      </c>
      <c r="G25" s="33">
        <v>0</v>
      </c>
      <c r="H25" s="32">
        <v>135.44</v>
      </c>
      <c r="I25" s="42">
        <v>2648</v>
      </c>
      <c r="J25" s="35">
        <f t="shared" si="13"/>
        <v>2852</v>
      </c>
      <c r="K25" s="35">
        <f t="shared" si="8"/>
        <v>3352</v>
      </c>
      <c r="L25" s="43">
        <f t="shared" si="9"/>
        <v>500</v>
      </c>
      <c r="M25" s="32">
        <v>1492</v>
      </c>
      <c r="N25" s="35">
        <f>SUM(I25-M25)</f>
        <v>1156</v>
      </c>
      <c r="O25" s="27">
        <f t="shared" si="11"/>
        <v>0.48145454545454547</v>
      </c>
      <c r="P25" s="36">
        <f t="shared" si="15"/>
        <v>2.2573333333333334E-2</v>
      </c>
      <c r="Q25" s="37">
        <f t="shared" si="14"/>
        <v>0.44133333333333336</v>
      </c>
    </row>
    <row r="26" spans="1:17" ht="18" x14ac:dyDescent="0.25">
      <c r="A26" s="49" t="s">
        <v>50</v>
      </c>
      <c r="B26" s="31" t="s">
        <v>51</v>
      </c>
      <c r="C26" s="32">
        <v>5000</v>
      </c>
      <c r="D26" s="50">
        <v>0</v>
      </c>
      <c r="E26" s="34">
        <f t="shared" si="12"/>
        <v>5000</v>
      </c>
      <c r="F26" s="32">
        <v>4095</v>
      </c>
      <c r="G26" s="33">
        <v>0</v>
      </c>
      <c r="H26" s="32">
        <v>0</v>
      </c>
      <c r="I26" s="42">
        <v>1000</v>
      </c>
      <c r="J26" s="35">
        <f t="shared" si="13"/>
        <v>3095</v>
      </c>
      <c r="K26" s="35">
        <f t="shared" si="8"/>
        <v>4000</v>
      </c>
      <c r="L26" s="43">
        <f t="shared" si="9"/>
        <v>905</v>
      </c>
      <c r="M26" s="32">
        <v>0</v>
      </c>
      <c r="N26" s="35">
        <f t="shared" si="10"/>
        <v>1000</v>
      </c>
      <c r="O26" s="27">
        <f t="shared" si="11"/>
        <v>0.24420024420024419</v>
      </c>
      <c r="P26" s="36">
        <f t="shared" si="15"/>
        <v>0</v>
      </c>
      <c r="Q26" s="37">
        <f t="shared" si="14"/>
        <v>0.2</v>
      </c>
    </row>
    <row r="27" spans="1:17" ht="18" x14ac:dyDescent="0.25">
      <c r="A27" s="49" t="s">
        <v>52</v>
      </c>
      <c r="B27" s="31" t="s">
        <v>53</v>
      </c>
      <c r="C27" s="32">
        <v>3000</v>
      </c>
      <c r="D27" s="50">
        <v>0</v>
      </c>
      <c r="E27" s="34">
        <f t="shared" si="12"/>
        <v>3000</v>
      </c>
      <c r="F27" s="32">
        <v>2500</v>
      </c>
      <c r="G27" s="33">
        <v>0</v>
      </c>
      <c r="H27" s="32">
        <v>0</v>
      </c>
      <c r="I27" s="42">
        <v>0</v>
      </c>
      <c r="J27" s="35">
        <f t="shared" si="13"/>
        <v>2500</v>
      </c>
      <c r="K27" s="35">
        <f t="shared" si="8"/>
        <v>3000</v>
      </c>
      <c r="L27" s="43">
        <f t="shared" si="9"/>
        <v>500</v>
      </c>
      <c r="M27" s="32">
        <v>0</v>
      </c>
      <c r="N27" s="35">
        <f t="shared" si="10"/>
        <v>0</v>
      </c>
      <c r="O27" s="27">
        <f t="shared" si="11"/>
        <v>0</v>
      </c>
      <c r="P27" s="36">
        <f t="shared" si="15"/>
        <v>0</v>
      </c>
      <c r="Q27" s="37">
        <f t="shared" si="14"/>
        <v>0</v>
      </c>
    </row>
    <row r="28" spans="1:17" ht="18" x14ac:dyDescent="0.25">
      <c r="A28" s="49">
        <v>111</v>
      </c>
      <c r="B28" s="31" t="s">
        <v>54</v>
      </c>
      <c r="C28" s="32">
        <v>1000</v>
      </c>
      <c r="D28" s="50">
        <v>-34</v>
      </c>
      <c r="E28" s="34">
        <f t="shared" si="12"/>
        <v>966</v>
      </c>
      <c r="F28" s="32">
        <v>866</v>
      </c>
      <c r="G28" s="33">
        <v>0</v>
      </c>
      <c r="H28" s="32">
        <v>13.09</v>
      </c>
      <c r="I28" s="42">
        <v>385</v>
      </c>
      <c r="J28" s="35">
        <f t="shared" si="13"/>
        <v>481</v>
      </c>
      <c r="K28" s="35">
        <f t="shared" si="8"/>
        <v>581</v>
      </c>
      <c r="L28" s="43">
        <f t="shared" si="9"/>
        <v>100</v>
      </c>
      <c r="M28" s="32">
        <v>385</v>
      </c>
      <c r="N28" s="35">
        <f t="shared" si="10"/>
        <v>0</v>
      </c>
      <c r="O28" s="27">
        <f t="shared" si="11"/>
        <v>0.44457274826789839</v>
      </c>
      <c r="P28" s="36">
        <f t="shared" si="15"/>
        <v>1.355072463768116E-2</v>
      </c>
      <c r="Q28" s="37">
        <f t="shared" si="14"/>
        <v>0.39855072463768115</v>
      </c>
    </row>
    <row r="29" spans="1:17" ht="18" x14ac:dyDescent="0.25">
      <c r="A29" s="49" t="s">
        <v>55</v>
      </c>
      <c r="B29" s="31" t="s">
        <v>56</v>
      </c>
      <c r="C29" s="32">
        <v>500</v>
      </c>
      <c r="D29" s="50">
        <v>0</v>
      </c>
      <c r="E29" s="34">
        <f t="shared" si="12"/>
        <v>500</v>
      </c>
      <c r="F29" s="32">
        <v>410</v>
      </c>
      <c r="G29" s="33">
        <v>0</v>
      </c>
      <c r="H29" s="32">
        <v>0</v>
      </c>
      <c r="I29" s="42">
        <v>0</v>
      </c>
      <c r="J29" s="35">
        <f t="shared" si="13"/>
        <v>410</v>
      </c>
      <c r="K29" s="35">
        <f t="shared" si="8"/>
        <v>500</v>
      </c>
      <c r="L29" s="43">
        <f t="shared" si="9"/>
        <v>90</v>
      </c>
      <c r="M29" s="32">
        <v>0</v>
      </c>
      <c r="N29" s="35">
        <f t="shared" si="10"/>
        <v>0</v>
      </c>
      <c r="O29" s="27">
        <f t="shared" si="11"/>
        <v>0</v>
      </c>
      <c r="P29" s="36">
        <f t="shared" si="15"/>
        <v>0</v>
      </c>
      <c r="Q29" s="37">
        <f t="shared" si="14"/>
        <v>0</v>
      </c>
    </row>
    <row r="30" spans="1:17" ht="18" x14ac:dyDescent="0.25">
      <c r="A30" s="49" t="s">
        <v>57</v>
      </c>
      <c r="B30" s="31" t="s">
        <v>58</v>
      </c>
      <c r="C30" s="32">
        <v>500</v>
      </c>
      <c r="D30" s="50">
        <v>0</v>
      </c>
      <c r="E30" s="34">
        <f t="shared" si="12"/>
        <v>500</v>
      </c>
      <c r="F30" s="32">
        <v>410</v>
      </c>
      <c r="G30" s="33">
        <v>0</v>
      </c>
      <c r="H30" s="32">
        <v>0</v>
      </c>
      <c r="I30" s="42">
        <v>90</v>
      </c>
      <c r="J30" s="35">
        <f t="shared" si="13"/>
        <v>320</v>
      </c>
      <c r="K30" s="35">
        <f t="shared" si="8"/>
        <v>410</v>
      </c>
      <c r="L30" s="43">
        <f t="shared" si="9"/>
        <v>90</v>
      </c>
      <c r="M30" s="32">
        <v>90</v>
      </c>
      <c r="N30" s="35">
        <f t="shared" si="10"/>
        <v>0</v>
      </c>
      <c r="O30" s="44">
        <f>SUM(I30/F30)</f>
        <v>0.21951219512195122</v>
      </c>
      <c r="P30" s="36">
        <f t="shared" si="15"/>
        <v>0</v>
      </c>
      <c r="Q30" s="37">
        <f t="shared" si="14"/>
        <v>0.18</v>
      </c>
    </row>
    <row r="31" spans="1:17" ht="18" x14ac:dyDescent="0.25">
      <c r="A31" s="49" t="s">
        <v>59</v>
      </c>
      <c r="B31" s="31" t="s">
        <v>60</v>
      </c>
      <c r="C31" s="32">
        <v>52800</v>
      </c>
      <c r="D31" s="50">
        <v>0</v>
      </c>
      <c r="E31" s="34">
        <f t="shared" si="12"/>
        <v>52800</v>
      </c>
      <c r="F31" s="32">
        <v>43200</v>
      </c>
      <c r="G31" s="33">
        <v>0</v>
      </c>
      <c r="H31" s="40">
        <v>98.51</v>
      </c>
      <c r="I31" s="42">
        <v>8615</v>
      </c>
      <c r="J31" s="35">
        <f t="shared" si="13"/>
        <v>34585</v>
      </c>
      <c r="K31" s="35">
        <f t="shared" si="8"/>
        <v>44185</v>
      </c>
      <c r="L31" s="43">
        <f t="shared" si="9"/>
        <v>9600</v>
      </c>
      <c r="M31" s="32">
        <v>8615</v>
      </c>
      <c r="N31" s="35">
        <f t="shared" si="10"/>
        <v>0</v>
      </c>
      <c r="O31" s="44">
        <f>SUM(I31/F31)</f>
        <v>0.19942129629629629</v>
      </c>
      <c r="P31" s="36">
        <f t="shared" si="15"/>
        <v>1.8657196969696971E-3</v>
      </c>
      <c r="Q31" s="37">
        <f>SUM(I31/E31*100%)</f>
        <v>0.1631628787878788</v>
      </c>
    </row>
    <row r="32" spans="1:17" ht="18" x14ac:dyDescent="0.25">
      <c r="A32" s="49" t="s">
        <v>61</v>
      </c>
      <c r="B32" s="31" t="s">
        <v>62</v>
      </c>
      <c r="C32" s="32">
        <v>24700</v>
      </c>
      <c r="D32" s="50">
        <v>-2502</v>
      </c>
      <c r="E32" s="34">
        <f t="shared" si="12"/>
        <v>22198</v>
      </c>
      <c r="F32" s="32">
        <v>18083</v>
      </c>
      <c r="G32" s="33">
        <v>0</v>
      </c>
      <c r="H32" s="32">
        <v>2701.21</v>
      </c>
      <c r="I32" s="42">
        <v>13062</v>
      </c>
      <c r="J32" s="35">
        <f t="shared" si="13"/>
        <v>5021</v>
      </c>
      <c r="K32" s="35">
        <f t="shared" si="8"/>
        <v>9136</v>
      </c>
      <c r="L32" s="43">
        <f t="shared" si="9"/>
        <v>4115</v>
      </c>
      <c r="M32" s="32">
        <v>10968</v>
      </c>
      <c r="N32" s="35">
        <f t="shared" si="10"/>
        <v>2094</v>
      </c>
      <c r="O32" s="44">
        <f>SUM(I32/F32)</f>
        <v>0.72233589559254552</v>
      </c>
      <c r="P32" s="36">
        <f t="shared" si="15"/>
        <v>0.12168708892693035</v>
      </c>
      <c r="Q32" s="37">
        <f>SUM(I32/E32*100%)</f>
        <v>0.58843139021533475</v>
      </c>
    </row>
    <row r="33" spans="1:17" ht="18" x14ac:dyDescent="0.25">
      <c r="A33" s="49" t="s">
        <v>63</v>
      </c>
      <c r="B33" s="31" t="s">
        <v>64</v>
      </c>
      <c r="C33" s="32">
        <v>20000</v>
      </c>
      <c r="D33" s="50">
        <v>0</v>
      </c>
      <c r="E33" s="34">
        <f t="shared" si="12"/>
        <v>20000</v>
      </c>
      <c r="F33" s="32">
        <v>20000</v>
      </c>
      <c r="G33" s="33">
        <v>0</v>
      </c>
      <c r="H33" s="32">
        <v>0</v>
      </c>
      <c r="I33" s="42">
        <v>3562</v>
      </c>
      <c r="J33" s="35">
        <f t="shared" si="13"/>
        <v>16438</v>
      </c>
      <c r="K33" s="35">
        <f t="shared" si="8"/>
        <v>16438</v>
      </c>
      <c r="L33" s="43">
        <f t="shared" si="9"/>
        <v>0</v>
      </c>
      <c r="M33" s="32">
        <v>0</v>
      </c>
      <c r="N33" s="35">
        <f t="shared" si="10"/>
        <v>3562</v>
      </c>
      <c r="O33" s="44">
        <f>SUM(I33/F33)</f>
        <v>0.17810000000000001</v>
      </c>
      <c r="P33" s="36">
        <f t="shared" si="15"/>
        <v>0</v>
      </c>
      <c r="Q33" s="37">
        <f>SUM(I33/E33*100%)</f>
        <v>0.17810000000000001</v>
      </c>
    </row>
    <row r="34" spans="1:17" ht="18" x14ac:dyDescent="0.25">
      <c r="A34" s="49" t="s">
        <v>65</v>
      </c>
      <c r="B34" s="31" t="s">
        <v>66</v>
      </c>
      <c r="C34" s="32">
        <v>15000</v>
      </c>
      <c r="D34" s="50">
        <v>0</v>
      </c>
      <c r="E34" s="34">
        <f t="shared" si="12"/>
        <v>15000</v>
      </c>
      <c r="F34" s="32">
        <v>12500</v>
      </c>
      <c r="G34" s="33">
        <v>0</v>
      </c>
      <c r="H34" s="32">
        <v>80.25</v>
      </c>
      <c r="I34" s="42">
        <v>589</v>
      </c>
      <c r="J34" s="35">
        <f t="shared" si="13"/>
        <v>11911</v>
      </c>
      <c r="K34" s="35">
        <f t="shared" si="8"/>
        <v>14411</v>
      </c>
      <c r="L34" s="43">
        <f t="shared" si="9"/>
        <v>2500</v>
      </c>
      <c r="M34" s="32">
        <v>589</v>
      </c>
      <c r="N34" s="35">
        <f t="shared" si="10"/>
        <v>0</v>
      </c>
      <c r="O34" s="44">
        <f>SUM(I34/F34)</f>
        <v>4.7120000000000002E-2</v>
      </c>
      <c r="P34" s="36">
        <f t="shared" si="15"/>
        <v>5.3499999999999997E-3</v>
      </c>
      <c r="Q34" s="37">
        <f>SUM(I34/E34*100%)</f>
        <v>3.9266666666666665E-2</v>
      </c>
    </row>
    <row r="35" spans="1:17" ht="18" x14ac:dyDescent="0.25">
      <c r="A35" s="51">
        <v>131</v>
      </c>
      <c r="B35" s="52" t="s">
        <v>67</v>
      </c>
      <c r="C35" s="32">
        <v>20000</v>
      </c>
      <c r="D35" s="53">
        <v>0</v>
      </c>
      <c r="E35" s="34">
        <f t="shared" si="12"/>
        <v>20000</v>
      </c>
      <c r="F35" s="32">
        <v>17500</v>
      </c>
      <c r="G35" s="33">
        <v>0</v>
      </c>
      <c r="H35" s="32">
        <v>0</v>
      </c>
      <c r="I35" s="42">
        <v>0</v>
      </c>
      <c r="J35" s="35">
        <f t="shared" si="13"/>
        <v>17500</v>
      </c>
      <c r="K35" s="35">
        <f t="shared" si="8"/>
        <v>20000</v>
      </c>
      <c r="L35" s="43">
        <f t="shared" si="9"/>
        <v>2500</v>
      </c>
      <c r="M35" s="54">
        <v>0</v>
      </c>
      <c r="N35" s="35">
        <f t="shared" si="10"/>
        <v>0</v>
      </c>
      <c r="O35" s="44">
        <f t="shared" ref="O35:O54" si="16">SUM(I35/F35)</f>
        <v>0</v>
      </c>
      <c r="P35" s="36">
        <f t="shared" si="15"/>
        <v>0</v>
      </c>
      <c r="Q35" s="37">
        <f t="shared" ref="Q35:Q54" si="17">SUM(I35/E35*100%)</f>
        <v>0</v>
      </c>
    </row>
    <row r="36" spans="1:17" ht="18" x14ac:dyDescent="0.25">
      <c r="A36" s="49" t="s">
        <v>68</v>
      </c>
      <c r="B36" s="31" t="s">
        <v>69</v>
      </c>
      <c r="C36" s="32">
        <v>75000</v>
      </c>
      <c r="D36" s="50">
        <v>-16000</v>
      </c>
      <c r="E36" s="34">
        <f t="shared" si="12"/>
        <v>59000</v>
      </c>
      <c r="F36" s="32">
        <v>46500</v>
      </c>
      <c r="G36" s="33">
        <v>0</v>
      </c>
      <c r="H36" s="32">
        <v>1091.57</v>
      </c>
      <c r="I36" s="42">
        <v>109</v>
      </c>
      <c r="J36" s="35">
        <f t="shared" si="13"/>
        <v>46391</v>
      </c>
      <c r="K36" s="35">
        <f t="shared" si="8"/>
        <v>58891</v>
      </c>
      <c r="L36" s="43">
        <f t="shared" si="9"/>
        <v>12500</v>
      </c>
      <c r="M36" s="32">
        <v>109</v>
      </c>
      <c r="N36" s="35">
        <f t="shared" si="10"/>
        <v>0</v>
      </c>
      <c r="O36" s="44">
        <f t="shared" si="16"/>
        <v>2.3440860215053765E-3</v>
      </c>
      <c r="P36" s="36">
        <f t="shared" si="15"/>
        <v>1.8501186440677966E-2</v>
      </c>
      <c r="Q36" s="37">
        <f t="shared" si="17"/>
        <v>1.8474576271186442E-3</v>
      </c>
    </row>
    <row r="37" spans="1:17" ht="18" x14ac:dyDescent="0.25">
      <c r="A37" s="49" t="s">
        <v>70</v>
      </c>
      <c r="B37" s="31" t="s">
        <v>71</v>
      </c>
      <c r="C37" s="32">
        <v>10000</v>
      </c>
      <c r="D37" s="33">
        <v>0</v>
      </c>
      <c r="E37" s="34">
        <f>SUM(C37+D37)</f>
        <v>10000</v>
      </c>
      <c r="F37" s="32">
        <v>8000</v>
      </c>
      <c r="G37" s="33">
        <v>0</v>
      </c>
      <c r="H37" s="32">
        <v>63</v>
      </c>
      <c r="I37" s="42">
        <v>1646</v>
      </c>
      <c r="J37" s="35">
        <f t="shared" si="13"/>
        <v>6354</v>
      </c>
      <c r="K37" s="35">
        <f t="shared" si="8"/>
        <v>8354</v>
      </c>
      <c r="L37" s="43">
        <f t="shared" si="9"/>
        <v>2000</v>
      </c>
      <c r="M37" s="32">
        <v>1646</v>
      </c>
      <c r="N37" s="35">
        <f t="shared" si="10"/>
        <v>0</v>
      </c>
      <c r="O37" s="44">
        <f t="shared" si="16"/>
        <v>0.20574999999999999</v>
      </c>
      <c r="P37" s="36">
        <f t="shared" si="15"/>
        <v>6.3E-3</v>
      </c>
      <c r="Q37" s="37">
        <f t="shared" si="17"/>
        <v>0.1646</v>
      </c>
    </row>
    <row r="38" spans="1:17" ht="18" x14ac:dyDescent="0.25">
      <c r="A38" s="49" t="s">
        <v>72</v>
      </c>
      <c r="B38" s="31" t="s">
        <v>73</v>
      </c>
      <c r="C38" s="32">
        <v>32500</v>
      </c>
      <c r="D38" s="33">
        <v>25000</v>
      </c>
      <c r="E38" s="34">
        <f t="shared" ref="E38:E54" si="18">SUM(C38+D38)</f>
        <v>57500</v>
      </c>
      <c r="F38" s="32">
        <v>57500</v>
      </c>
      <c r="G38" s="33">
        <v>0</v>
      </c>
      <c r="H38" s="32">
        <v>5500</v>
      </c>
      <c r="I38" s="42">
        <v>29250</v>
      </c>
      <c r="J38" s="35">
        <f t="shared" si="13"/>
        <v>28250</v>
      </c>
      <c r="K38" s="35">
        <f t="shared" si="8"/>
        <v>28250</v>
      </c>
      <c r="L38" s="43">
        <f t="shared" si="9"/>
        <v>0</v>
      </c>
      <c r="M38" s="32">
        <v>29250</v>
      </c>
      <c r="N38" s="35">
        <f t="shared" si="10"/>
        <v>0</v>
      </c>
      <c r="O38" s="44">
        <f t="shared" si="16"/>
        <v>0.50869565217391299</v>
      </c>
      <c r="P38" s="36">
        <f t="shared" si="15"/>
        <v>9.5652173913043481E-2</v>
      </c>
      <c r="Q38" s="37">
        <f t="shared" si="17"/>
        <v>0.50869565217391299</v>
      </c>
    </row>
    <row r="39" spans="1:17" ht="18" x14ac:dyDescent="0.25">
      <c r="A39" s="49" t="s">
        <v>74</v>
      </c>
      <c r="B39" s="31" t="s">
        <v>75</v>
      </c>
      <c r="C39" s="32">
        <v>8000</v>
      </c>
      <c r="D39" s="33">
        <v>-200</v>
      </c>
      <c r="E39" s="34">
        <f>SUM(C39+D39)</f>
        <v>7800</v>
      </c>
      <c r="F39" s="32">
        <v>7000</v>
      </c>
      <c r="G39" s="33">
        <v>0</v>
      </c>
      <c r="H39" s="32">
        <v>476.4</v>
      </c>
      <c r="I39" s="42">
        <v>1819</v>
      </c>
      <c r="J39" s="32">
        <f t="shared" si="13"/>
        <v>5181</v>
      </c>
      <c r="K39" s="32">
        <f t="shared" si="8"/>
        <v>5981</v>
      </c>
      <c r="L39" s="33">
        <f t="shared" ref="L39:L79" si="19">SUM(E39-F39)</f>
        <v>800</v>
      </c>
      <c r="M39" s="32">
        <v>1819</v>
      </c>
      <c r="N39" s="32">
        <f t="shared" si="10"/>
        <v>0</v>
      </c>
      <c r="O39" s="44">
        <f t="shared" si="16"/>
        <v>0.25985714285714284</v>
      </c>
      <c r="P39" s="36">
        <f t="shared" si="15"/>
        <v>6.1076923076923077E-2</v>
      </c>
      <c r="Q39" s="37">
        <f t="shared" si="17"/>
        <v>0.2332051282051282</v>
      </c>
    </row>
    <row r="40" spans="1:17" ht="18" x14ac:dyDescent="0.25">
      <c r="A40" s="49" t="s">
        <v>76</v>
      </c>
      <c r="B40" s="31" t="s">
        <v>77</v>
      </c>
      <c r="C40" s="32">
        <v>24100</v>
      </c>
      <c r="D40" s="55">
        <v>15000</v>
      </c>
      <c r="E40" s="56">
        <f t="shared" si="18"/>
        <v>39100</v>
      </c>
      <c r="F40" s="32">
        <v>39100</v>
      </c>
      <c r="G40" s="33">
        <v>0</v>
      </c>
      <c r="H40" s="40">
        <v>7451.78</v>
      </c>
      <c r="I40" s="42">
        <v>15306</v>
      </c>
      <c r="J40" s="32">
        <f t="shared" si="13"/>
        <v>23794</v>
      </c>
      <c r="K40" s="32">
        <f t="shared" si="8"/>
        <v>23794</v>
      </c>
      <c r="L40" s="33">
        <f t="shared" si="19"/>
        <v>0</v>
      </c>
      <c r="M40" s="32">
        <v>15306</v>
      </c>
      <c r="N40" s="32">
        <f t="shared" si="10"/>
        <v>0</v>
      </c>
      <c r="O40" s="44">
        <f t="shared" si="16"/>
        <v>0.39145780051150897</v>
      </c>
      <c r="P40" s="36">
        <f t="shared" si="15"/>
        <v>0.19058260869565216</v>
      </c>
      <c r="Q40" s="37">
        <f t="shared" si="17"/>
        <v>0.39145780051150897</v>
      </c>
    </row>
    <row r="41" spans="1:17" ht="18" x14ac:dyDescent="0.25">
      <c r="A41" s="49" t="s">
        <v>78</v>
      </c>
      <c r="B41" s="31" t="s">
        <v>79</v>
      </c>
      <c r="C41" s="32">
        <v>3000</v>
      </c>
      <c r="D41" s="57">
        <v>0</v>
      </c>
      <c r="E41" s="56">
        <f t="shared" si="18"/>
        <v>3000</v>
      </c>
      <c r="F41" s="32">
        <v>2450</v>
      </c>
      <c r="G41" s="33">
        <v>0</v>
      </c>
      <c r="H41" s="40">
        <v>0</v>
      </c>
      <c r="I41" s="55">
        <v>0</v>
      </c>
      <c r="J41" s="58">
        <f t="shared" si="13"/>
        <v>2450</v>
      </c>
      <c r="K41" s="58">
        <f t="shared" si="8"/>
        <v>3000</v>
      </c>
      <c r="L41" s="58">
        <f t="shared" si="19"/>
        <v>550</v>
      </c>
      <c r="M41" s="58">
        <v>0</v>
      </c>
      <c r="N41" s="58">
        <f t="shared" si="10"/>
        <v>0</v>
      </c>
      <c r="O41" s="44">
        <f t="shared" si="16"/>
        <v>0</v>
      </c>
      <c r="P41" s="36">
        <f t="shared" si="15"/>
        <v>0</v>
      </c>
      <c r="Q41" s="37">
        <f t="shared" si="17"/>
        <v>0</v>
      </c>
    </row>
    <row r="42" spans="1:17" ht="18" x14ac:dyDescent="0.25">
      <c r="A42" s="49" t="s">
        <v>80</v>
      </c>
      <c r="B42" s="31" t="s">
        <v>81</v>
      </c>
      <c r="C42" s="32">
        <v>12000</v>
      </c>
      <c r="D42" s="55">
        <v>0</v>
      </c>
      <c r="E42" s="56">
        <f t="shared" si="18"/>
        <v>12000</v>
      </c>
      <c r="F42" s="32">
        <v>12000</v>
      </c>
      <c r="G42" s="33">
        <v>0</v>
      </c>
      <c r="H42" s="32">
        <v>165</v>
      </c>
      <c r="I42" s="55">
        <v>3332</v>
      </c>
      <c r="J42" s="58">
        <f t="shared" si="13"/>
        <v>8668</v>
      </c>
      <c r="K42" s="58">
        <f t="shared" si="8"/>
        <v>8668</v>
      </c>
      <c r="L42" s="58">
        <f t="shared" si="19"/>
        <v>0</v>
      </c>
      <c r="M42" s="58">
        <v>0</v>
      </c>
      <c r="N42" s="58">
        <f t="shared" si="10"/>
        <v>3332</v>
      </c>
      <c r="O42" s="44">
        <f t="shared" si="16"/>
        <v>0.27766666666666667</v>
      </c>
      <c r="P42" s="36">
        <f t="shared" si="15"/>
        <v>1.375E-2</v>
      </c>
      <c r="Q42" s="37">
        <f t="shared" si="17"/>
        <v>0.27766666666666667</v>
      </c>
    </row>
    <row r="43" spans="1:17" ht="18" x14ac:dyDescent="0.25">
      <c r="A43" s="49">
        <v>166</v>
      </c>
      <c r="B43" s="31" t="s">
        <v>82</v>
      </c>
      <c r="C43" s="32">
        <v>0</v>
      </c>
      <c r="D43" s="33">
        <v>300</v>
      </c>
      <c r="E43" s="33">
        <f t="shared" si="18"/>
        <v>300</v>
      </c>
      <c r="F43" s="32">
        <v>300</v>
      </c>
      <c r="G43" s="33">
        <v>0</v>
      </c>
      <c r="H43" s="32">
        <v>0</v>
      </c>
      <c r="I43" s="33">
        <v>0</v>
      </c>
      <c r="J43" s="33">
        <f t="shared" si="13"/>
        <v>300</v>
      </c>
      <c r="K43" s="33">
        <f t="shared" si="8"/>
        <v>300</v>
      </c>
      <c r="L43" s="33">
        <f t="shared" si="19"/>
        <v>0</v>
      </c>
      <c r="M43" s="33">
        <v>0</v>
      </c>
      <c r="N43" s="33">
        <f t="shared" si="10"/>
        <v>0</v>
      </c>
      <c r="O43" s="44">
        <f t="shared" si="16"/>
        <v>0</v>
      </c>
      <c r="P43" s="36">
        <f t="shared" si="15"/>
        <v>0</v>
      </c>
      <c r="Q43" s="37">
        <f t="shared" si="17"/>
        <v>0</v>
      </c>
    </row>
    <row r="44" spans="1:17" ht="18" x14ac:dyDescent="0.25">
      <c r="A44" s="49" t="s">
        <v>83</v>
      </c>
      <c r="B44" s="31" t="s">
        <v>84</v>
      </c>
      <c r="C44" s="32">
        <v>23300</v>
      </c>
      <c r="D44" s="59">
        <v>-107</v>
      </c>
      <c r="E44" s="33">
        <f t="shared" si="18"/>
        <v>23193</v>
      </c>
      <c r="F44" s="32">
        <v>18393</v>
      </c>
      <c r="G44" s="33">
        <v>0</v>
      </c>
      <c r="H44" s="40">
        <v>224</v>
      </c>
      <c r="I44" s="33">
        <v>4359</v>
      </c>
      <c r="J44" s="32">
        <f>SUM(F44-I44)</f>
        <v>14034</v>
      </c>
      <c r="K44" s="32">
        <f t="shared" si="8"/>
        <v>18834</v>
      </c>
      <c r="L44" s="32">
        <f t="shared" si="19"/>
        <v>4800</v>
      </c>
      <c r="M44" s="32">
        <v>1363</v>
      </c>
      <c r="N44" s="60">
        <f>SUM(I44-M44)</f>
        <v>2996</v>
      </c>
      <c r="O44" s="44">
        <f t="shared" si="16"/>
        <v>0.23699233404012396</v>
      </c>
      <c r="P44" s="36">
        <f t="shared" si="15"/>
        <v>9.6580864916138483E-3</v>
      </c>
      <c r="Q44" s="37">
        <f t="shared" si="17"/>
        <v>0.18794463846850343</v>
      </c>
    </row>
    <row r="45" spans="1:17" ht="18" x14ac:dyDescent="0.25">
      <c r="A45" s="49" t="s">
        <v>85</v>
      </c>
      <c r="B45" s="31" t="s">
        <v>86</v>
      </c>
      <c r="C45" s="32">
        <v>24300</v>
      </c>
      <c r="D45" s="42">
        <v>-5000</v>
      </c>
      <c r="E45" s="33">
        <f t="shared" si="18"/>
        <v>19300</v>
      </c>
      <c r="F45" s="32">
        <v>19300</v>
      </c>
      <c r="G45" s="33">
        <v>0</v>
      </c>
      <c r="H45" s="32">
        <v>0</v>
      </c>
      <c r="I45" s="33">
        <v>0</v>
      </c>
      <c r="J45" s="32">
        <f t="shared" si="13"/>
        <v>19300</v>
      </c>
      <c r="K45" s="32">
        <f t="shared" si="8"/>
        <v>19300</v>
      </c>
      <c r="L45" s="32">
        <f t="shared" si="19"/>
        <v>0</v>
      </c>
      <c r="M45" s="32">
        <v>0</v>
      </c>
      <c r="N45" s="60">
        <f t="shared" ref="N45:N54" si="20">SUM(I45-M45)</f>
        <v>0</v>
      </c>
      <c r="O45" s="44">
        <f t="shared" si="16"/>
        <v>0</v>
      </c>
      <c r="P45" s="36">
        <f t="shared" si="15"/>
        <v>0</v>
      </c>
      <c r="Q45" s="37">
        <f t="shared" si="17"/>
        <v>0</v>
      </c>
    </row>
    <row r="46" spans="1:17" ht="18" x14ac:dyDescent="0.25">
      <c r="A46" s="49" t="s">
        <v>87</v>
      </c>
      <c r="B46" s="31" t="s">
        <v>88</v>
      </c>
      <c r="C46" s="32">
        <v>5000</v>
      </c>
      <c r="D46" s="42">
        <v>15000</v>
      </c>
      <c r="E46" s="33">
        <f t="shared" si="18"/>
        <v>20000</v>
      </c>
      <c r="F46" s="32">
        <v>19500</v>
      </c>
      <c r="G46" s="33">
        <v>0</v>
      </c>
      <c r="H46" s="32">
        <v>0</v>
      </c>
      <c r="I46" s="33">
        <v>0</v>
      </c>
      <c r="J46" s="32">
        <f t="shared" si="13"/>
        <v>19500</v>
      </c>
      <c r="K46" s="32">
        <f t="shared" si="8"/>
        <v>20000</v>
      </c>
      <c r="L46" s="32">
        <f t="shared" si="19"/>
        <v>500</v>
      </c>
      <c r="M46" s="32">
        <v>0</v>
      </c>
      <c r="N46" s="60">
        <f t="shared" si="20"/>
        <v>0</v>
      </c>
      <c r="O46" s="44">
        <f t="shared" si="16"/>
        <v>0</v>
      </c>
      <c r="P46" s="36">
        <f t="shared" si="15"/>
        <v>0</v>
      </c>
      <c r="Q46" s="37">
        <f t="shared" si="17"/>
        <v>0</v>
      </c>
    </row>
    <row r="47" spans="1:17" ht="18" x14ac:dyDescent="0.25">
      <c r="A47" s="49" t="s">
        <v>89</v>
      </c>
      <c r="B47" s="31" t="s">
        <v>90</v>
      </c>
      <c r="C47" s="32">
        <v>2500</v>
      </c>
      <c r="D47" s="42">
        <v>-309</v>
      </c>
      <c r="E47" s="33">
        <f t="shared" si="18"/>
        <v>2191</v>
      </c>
      <c r="F47" s="32">
        <v>2191</v>
      </c>
      <c r="G47" s="33">
        <v>0</v>
      </c>
      <c r="H47" s="32">
        <v>786.45</v>
      </c>
      <c r="I47" s="33">
        <v>856</v>
      </c>
      <c r="J47" s="32">
        <f t="shared" si="13"/>
        <v>1335</v>
      </c>
      <c r="K47" s="32">
        <f t="shared" si="8"/>
        <v>1335</v>
      </c>
      <c r="L47" s="32">
        <f t="shared" si="19"/>
        <v>0</v>
      </c>
      <c r="M47" s="32">
        <v>796</v>
      </c>
      <c r="N47" s="60">
        <f t="shared" si="20"/>
        <v>60</v>
      </c>
      <c r="O47" s="44">
        <f t="shared" si="16"/>
        <v>0.39068918302145139</v>
      </c>
      <c r="P47" s="36">
        <f t="shared" si="15"/>
        <v>0.35894568690095846</v>
      </c>
      <c r="Q47" s="37">
        <f t="shared" si="17"/>
        <v>0.39068918302145139</v>
      </c>
    </row>
    <row r="48" spans="1:17" ht="18" x14ac:dyDescent="0.25">
      <c r="A48" s="49" t="s">
        <v>91</v>
      </c>
      <c r="B48" s="31" t="s">
        <v>92</v>
      </c>
      <c r="C48" s="32">
        <v>2000</v>
      </c>
      <c r="D48" s="42">
        <v>0</v>
      </c>
      <c r="E48" s="33">
        <f t="shared" si="18"/>
        <v>2000</v>
      </c>
      <c r="F48" s="32">
        <v>1600</v>
      </c>
      <c r="G48" s="33">
        <v>0</v>
      </c>
      <c r="H48" s="32">
        <v>0</v>
      </c>
      <c r="I48" s="33">
        <v>0</v>
      </c>
      <c r="J48" s="32">
        <f t="shared" si="13"/>
        <v>1600</v>
      </c>
      <c r="K48" s="32">
        <f t="shared" si="8"/>
        <v>2000</v>
      </c>
      <c r="L48" s="32">
        <f t="shared" si="19"/>
        <v>400</v>
      </c>
      <c r="M48" s="32">
        <v>0</v>
      </c>
      <c r="N48" s="60">
        <f t="shared" si="20"/>
        <v>0</v>
      </c>
      <c r="O48" s="44">
        <f t="shared" si="16"/>
        <v>0</v>
      </c>
      <c r="P48" s="36">
        <f t="shared" si="15"/>
        <v>0</v>
      </c>
      <c r="Q48" s="37">
        <f t="shared" si="17"/>
        <v>0</v>
      </c>
    </row>
    <row r="49" spans="1:18" ht="18" x14ac:dyDescent="0.25">
      <c r="A49" s="49" t="s">
        <v>93</v>
      </c>
      <c r="B49" s="31" t="s">
        <v>94</v>
      </c>
      <c r="C49" s="32">
        <v>2500</v>
      </c>
      <c r="D49" s="42">
        <v>0</v>
      </c>
      <c r="E49" s="33">
        <f t="shared" si="18"/>
        <v>2500</v>
      </c>
      <c r="F49" s="32">
        <v>2300</v>
      </c>
      <c r="G49" s="33">
        <v>0</v>
      </c>
      <c r="H49" s="32">
        <v>0</v>
      </c>
      <c r="I49" s="33">
        <v>0</v>
      </c>
      <c r="J49" s="32">
        <f t="shared" si="13"/>
        <v>2300</v>
      </c>
      <c r="K49" s="32">
        <f t="shared" si="8"/>
        <v>2500</v>
      </c>
      <c r="L49" s="32">
        <f t="shared" si="19"/>
        <v>200</v>
      </c>
      <c r="M49" s="32">
        <v>0</v>
      </c>
      <c r="N49" s="60">
        <f t="shared" si="20"/>
        <v>0</v>
      </c>
      <c r="O49" s="44">
        <f t="shared" si="16"/>
        <v>0</v>
      </c>
      <c r="P49" s="36">
        <f t="shared" si="15"/>
        <v>0</v>
      </c>
      <c r="Q49" s="37">
        <f t="shared" si="17"/>
        <v>0</v>
      </c>
    </row>
    <row r="50" spans="1:18" ht="18" x14ac:dyDescent="0.25">
      <c r="A50" s="49" t="s">
        <v>95</v>
      </c>
      <c r="B50" s="31" t="s">
        <v>96</v>
      </c>
      <c r="C50" s="32">
        <v>6700</v>
      </c>
      <c r="D50" s="42">
        <v>0</v>
      </c>
      <c r="E50" s="33">
        <f t="shared" si="18"/>
        <v>6700</v>
      </c>
      <c r="F50" s="32">
        <v>6200</v>
      </c>
      <c r="G50" s="33">
        <v>0</v>
      </c>
      <c r="H50" s="32">
        <v>0</v>
      </c>
      <c r="I50" s="33">
        <v>21</v>
      </c>
      <c r="J50" s="32">
        <f t="shared" si="13"/>
        <v>6179</v>
      </c>
      <c r="K50" s="32">
        <f t="shared" si="8"/>
        <v>6679</v>
      </c>
      <c r="L50" s="32">
        <f>SUM(E50-F50)</f>
        <v>500</v>
      </c>
      <c r="M50" s="32">
        <v>21</v>
      </c>
      <c r="N50" s="60">
        <f t="shared" si="20"/>
        <v>0</v>
      </c>
      <c r="O50" s="44">
        <f t="shared" si="16"/>
        <v>3.3870967741935483E-3</v>
      </c>
      <c r="P50" s="36">
        <f t="shared" si="15"/>
        <v>0</v>
      </c>
      <c r="Q50" s="37">
        <f t="shared" si="17"/>
        <v>3.1343283582089551E-3</v>
      </c>
    </row>
    <row r="51" spans="1:18" ht="18" x14ac:dyDescent="0.25">
      <c r="A51" s="49">
        <v>192</v>
      </c>
      <c r="B51" s="31" t="s">
        <v>97</v>
      </c>
      <c r="C51" s="32">
        <v>0</v>
      </c>
      <c r="D51" s="42">
        <v>2536</v>
      </c>
      <c r="E51" s="33">
        <f t="shared" si="18"/>
        <v>2536</v>
      </c>
      <c r="F51" s="32">
        <v>2536</v>
      </c>
      <c r="G51" s="33">
        <v>0</v>
      </c>
      <c r="H51" s="32">
        <v>0</v>
      </c>
      <c r="I51" s="33">
        <v>34</v>
      </c>
      <c r="J51" s="32">
        <f t="shared" si="13"/>
        <v>2502</v>
      </c>
      <c r="K51" s="32">
        <f>SUM(E51-G51-I51)</f>
        <v>2502</v>
      </c>
      <c r="L51" s="32">
        <f>SUM(E51-F51)</f>
        <v>0</v>
      </c>
      <c r="M51" s="32">
        <v>34</v>
      </c>
      <c r="N51" s="60">
        <f t="shared" si="20"/>
        <v>0</v>
      </c>
      <c r="O51" s="44">
        <f t="shared" si="16"/>
        <v>1.3406940063091483E-2</v>
      </c>
      <c r="P51" s="36">
        <f t="shared" si="15"/>
        <v>0</v>
      </c>
      <c r="Q51" s="37">
        <f t="shared" si="17"/>
        <v>1.3406940063091483E-2</v>
      </c>
    </row>
    <row r="52" spans="1:18" ht="18" x14ac:dyDescent="0.25">
      <c r="A52" s="49">
        <v>196</v>
      </c>
      <c r="B52" s="31" t="s">
        <v>98</v>
      </c>
      <c r="C52" s="32">
        <v>0</v>
      </c>
      <c r="D52" s="42">
        <v>200</v>
      </c>
      <c r="E52" s="33">
        <f t="shared" si="18"/>
        <v>200</v>
      </c>
      <c r="F52" s="32">
        <v>200</v>
      </c>
      <c r="G52" s="33">
        <v>0</v>
      </c>
      <c r="H52" s="32">
        <v>0</v>
      </c>
      <c r="I52" s="33">
        <v>0</v>
      </c>
      <c r="J52" s="32">
        <f t="shared" si="13"/>
        <v>200</v>
      </c>
      <c r="K52" s="32">
        <f>SUM(E52-G52-I52)</f>
        <v>200</v>
      </c>
      <c r="L52" s="32">
        <f>SUM(E52-F52)</f>
        <v>0</v>
      </c>
      <c r="M52" s="32">
        <v>0</v>
      </c>
      <c r="N52" s="60">
        <f t="shared" si="20"/>
        <v>0</v>
      </c>
      <c r="O52" s="44">
        <f t="shared" si="16"/>
        <v>0</v>
      </c>
      <c r="P52" s="36">
        <f t="shared" si="15"/>
        <v>0</v>
      </c>
      <c r="Q52" s="37">
        <f t="shared" si="17"/>
        <v>0</v>
      </c>
    </row>
    <row r="53" spans="1:18" ht="18" x14ac:dyDescent="0.25">
      <c r="A53" s="49">
        <v>197</v>
      </c>
      <c r="B53" s="31" t="s">
        <v>99</v>
      </c>
      <c r="C53" s="32">
        <v>0</v>
      </c>
      <c r="D53" s="42">
        <v>107</v>
      </c>
      <c r="E53" s="33">
        <f t="shared" si="18"/>
        <v>107</v>
      </c>
      <c r="F53" s="32">
        <v>107</v>
      </c>
      <c r="G53" s="33">
        <v>0</v>
      </c>
      <c r="H53" s="32">
        <v>0</v>
      </c>
      <c r="I53" s="33">
        <v>107</v>
      </c>
      <c r="J53" s="32">
        <f t="shared" si="13"/>
        <v>0</v>
      </c>
      <c r="K53" s="32">
        <f>SUM(E53-G53-I53)</f>
        <v>0</v>
      </c>
      <c r="L53" s="32">
        <f>SUM(E53-F53)</f>
        <v>0</v>
      </c>
      <c r="M53" s="32">
        <v>107</v>
      </c>
      <c r="N53" s="60">
        <f t="shared" si="20"/>
        <v>0</v>
      </c>
      <c r="O53" s="44">
        <f t="shared" si="16"/>
        <v>1</v>
      </c>
      <c r="P53" s="36">
        <f t="shared" si="15"/>
        <v>0</v>
      </c>
      <c r="Q53" s="37">
        <f t="shared" si="17"/>
        <v>1</v>
      </c>
    </row>
    <row r="54" spans="1:18" ht="18.75" thickBot="1" x14ac:dyDescent="0.3">
      <c r="A54" s="61">
        <v>199</v>
      </c>
      <c r="B54" s="62" t="s">
        <v>100</v>
      </c>
      <c r="C54" s="63">
        <v>0</v>
      </c>
      <c r="D54" s="64">
        <v>9</v>
      </c>
      <c r="E54" s="65">
        <f t="shared" si="18"/>
        <v>9</v>
      </c>
      <c r="F54" s="63">
        <v>9</v>
      </c>
      <c r="G54" s="65">
        <v>0</v>
      </c>
      <c r="H54" s="63">
        <v>0</v>
      </c>
      <c r="I54" s="65">
        <v>9</v>
      </c>
      <c r="J54" s="65">
        <f t="shared" si="13"/>
        <v>0</v>
      </c>
      <c r="K54" s="63">
        <f>SUM(E54-G54-I54)</f>
        <v>0</v>
      </c>
      <c r="L54" s="63">
        <f>SUM(E54-F54)</f>
        <v>0</v>
      </c>
      <c r="M54" s="63">
        <v>9</v>
      </c>
      <c r="N54" s="66">
        <f t="shared" si="20"/>
        <v>0</v>
      </c>
      <c r="O54" s="67">
        <f t="shared" si="16"/>
        <v>1</v>
      </c>
      <c r="P54" s="68">
        <f t="shared" si="15"/>
        <v>0</v>
      </c>
      <c r="Q54" s="69">
        <f t="shared" si="17"/>
        <v>1</v>
      </c>
    </row>
    <row r="55" spans="1:18" ht="15.75" x14ac:dyDescent="0.25">
      <c r="A55" s="70"/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3"/>
      <c r="P55" s="74"/>
      <c r="Q55" s="75"/>
      <c r="R55" s="76"/>
    </row>
    <row r="56" spans="1:18" ht="15.75" x14ac:dyDescent="0.25">
      <c r="A56" s="70"/>
      <c r="B56" s="71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3"/>
      <c r="P56" s="74"/>
      <c r="Q56" s="75"/>
      <c r="R56" s="76"/>
    </row>
    <row r="57" spans="1:18" ht="15.75" x14ac:dyDescent="0.25">
      <c r="A57" s="70"/>
      <c r="B57" s="71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3"/>
      <c r="P57" s="74"/>
      <c r="Q57" s="75"/>
      <c r="R57" s="76"/>
    </row>
    <row r="58" spans="1:18" ht="15.75" x14ac:dyDescent="0.25">
      <c r="A58" s="70"/>
      <c r="B58" s="71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3"/>
      <c r="P58" s="74"/>
      <c r="Q58" s="75"/>
      <c r="R58" s="76"/>
    </row>
    <row r="59" spans="1:18" ht="15.75" x14ac:dyDescent="0.25">
      <c r="A59" s="70"/>
      <c r="B59" s="71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3"/>
      <c r="P59" s="74"/>
      <c r="Q59" s="75"/>
      <c r="R59" s="76"/>
    </row>
    <row r="60" spans="1:18" ht="15.75" x14ac:dyDescent="0.25">
      <c r="A60" s="70"/>
      <c r="B60" s="71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3"/>
      <c r="P60" s="74"/>
      <c r="Q60" s="75"/>
      <c r="R60" s="76"/>
    </row>
    <row r="61" spans="1:18" ht="15.75" x14ac:dyDescent="0.25">
      <c r="A61" s="70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3"/>
      <c r="P61" s="74"/>
      <c r="Q61" s="75"/>
      <c r="R61" s="76"/>
    </row>
    <row r="62" spans="1:18" ht="15.75" x14ac:dyDescent="0.25">
      <c r="A62" s="70"/>
      <c r="B62" s="71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3"/>
      <c r="P62" s="74"/>
      <c r="Q62" s="75"/>
      <c r="R62" s="76"/>
    </row>
    <row r="63" spans="1:18" ht="15.75" x14ac:dyDescent="0.25">
      <c r="A63" s="70"/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3"/>
      <c r="P63" s="74"/>
      <c r="Q63" s="75"/>
      <c r="R63" s="76"/>
    </row>
    <row r="64" spans="1:18" ht="15.75" x14ac:dyDescent="0.25">
      <c r="A64" s="70"/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3"/>
      <c r="P64" s="74"/>
      <c r="Q64" s="75"/>
      <c r="R64" s="76"/>
    </row>
    <row r="65" spans="1:17" ht="20.25" x14ac:dyDescent="0.3">
      <c r="A65" s="7" t="s">
        <v>0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20.25" x14ac:dyDescent="0.3">
      <c r="A66" s="7" t="s">
        <v>1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20.25" x14ac:dyDescent="0.3">
      <c r="A67" s="7" t="s">
        <v>2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20.25" x14ac:dyDescent="0.3">
      <c r="A68" s="7" t="s">
        <v>101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21" thickBot="1" x14ac:dyDescent="0.35">
      <c r="A69" s="77" t="s">
        <v>102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1:17" ht="108.75" thickBot="1" x14ac:dyDescent="0.3">
      <c r="A70" s="3" t="s">
        <v>5</v>
      </c>
      <c r="B70" s="4" t="s">
        <v>6</v>
      </c>
      <c r="C70" s="3" t="s">
        <v>7</v>
      </c>
      <c r="D70" s="3" t="s">
        <v>8</v>
      </c>
      <c r="E70" s="3" t="s">
        <v>9</v>
      </c>
      <c r="F70" s="3" t="s">
        <v>10</v>
      </c>
      <c r="G70" s="3" t="s">
        <v>11</v>
      </c>
      <c r="H70" s="3" t="s">
        <v>12</v>
      </c>
      <c r="I70" s="3" t="s">
        <v>103</v>
      </c>
      <c r="J70" s="3" t="s">
        <v>14</v>
      </c>
      <c r="K70" s="3" t="s">
        <v>15</v>
      </c>
      <c r="L70" s="3" t="s">
        <v>16</v>
      </c>
      <c r="M70" s="3" t="s">
        <v>104</v>
      </c>
      <c r="N70" s="3" t="s">
        <v>18</v>
      </c>
      <c r="O70" s="3" t="s">
        <v>105</v>
      </c>
      <c r="P70" s="5" t="s">
        <v>20</v>
      </c>
      <c r="Q70" s="3" t="s">
        <v>21</v>
      </c>
    </row>
    <row r="71" spans="1:17" ht="18" x14ac:dyDescent="0.25">
      <c r="A71" s="78"/>
      <c r="B71" s="79" t="s">
        <v>106</v>
      </c>
      <c r="C71" s="80">
        <f>SUM(C72:C98)</f>
        <v>122400</v>
      </c>
      <c r="D71" s="80">
        <f>SUM(D72:D102)</f>
        <v>11500</v>
      </c>
      <c r="E71" s="80">
        <f>SUM(E72:E102)</f>
        <v>133900</v>
      </c>
      <c r="F71" s="80">
        <f>SUM(F72:F102)</f>
        <v>127190</v>
      </c>
      <c r="G71" s="80">
        <v>0</v>
      </c>
      <c r="H71" s="80">
        <f>SUM(H72:H102)</f>
        <v>4912.8100000000004</v>
      </c>
      <c r="I71" s="80">
        <f>SUM(I72:I102)</f>
        <v>26603</v>
      </c>
      <c r="J71" s="80">
        <f t="shared" si="13"/>
        <v>100587</v>
      </c>
      <c r="K71" s="80">
        <f t="shared" si="8"/>
        <v>107297</v>
      </c>
      <c r="L71" s="80">
        <f t="shared" si="19"/>
        <v>6710</v>
      </c>
      <c r="M71" s="80">
        <f>SUM(M72:M98)</f>
        <v>15451</v>
      </c>
      <c r="N71" s="80">
        <v>0</v>
      </c>
      <c r="O71" s="81">
        <f t="shared" ref="O71:O118" si="21">SUM(I71/F71*100%)</f>
        <v>0.20915952511989935</v>
      </c>
      <c r="P71" s="28">
        <f>SUM(H71/E71)</f>
        <v>3.6690141896938019E-2</v>
      </c>
      <c r="Q71" s="82">
        <f>SUM(I71/E71*100%)</f>
        <v>0.19867811799850635</v>
      </c>
    </row>
    <row r="72" spans="1:17" ht="18" x14ac:dyDescent="0.25">
      <c r="A72" s="49" t="s">
        <v>107</v>
      </c>
      <c r="B72" s="83" t="s">
        <v>108</v>
      </c>
      <c r="C72" s="32">
        <v>13400</v>
      </c>
      <c r="D72" s="32">
        <v>-366</v>
      </c>
      <c r="E72" s="32">
        <f t="shared" ref="E72:E77" si="22">SUM(C72+D72)</f>
        <v>13034</v>
      </c>
      <c r="F72" s="32">
        <v>12634</v>
      </c>
      <c r="G72" s="32">
        <v>0</v>
      </c>
      <c r="H72" s="32">
        <v>1435.79</v>
      </c>
      <c r="I72" s="32">
        <v>3804</v>
      </c>
      <c r="J72" s="32">
        <f t="shared" si="13"/>
        <v>8830</v>
      </c>
      <c r="K72" s="32">
        <f t="shared" si="8"/>
        <v>9230</v>
      </c>
      <c r="L72" s="32">
        <f t="shared" si="19"/>
        <v>400</v>
      </c>
      <c r="M72" s="32">
        <v>3309</v>
      </c>
      <c r="N72" s="32">
        <f t="shared" si="10"/>
        <v>495</v>
      </c>
      <c r="O72" s="84">
        <f t="shared" si="21"/>
        <v>0.30109229064429316</v>
      </c>
      <c r="P72" s="36">
        <f>SUM(H72/E72)</f>
        <v>0.11015728095749577</v>
      </c>
      <c r="Q72" s="82">
        <f>SUM(I72/E72*100%)</f>
        <v>0.29185207917753569</v>
      </c>
    </row>
    <row r="73" spans="1:17" ht="18" x14ac:dyDescent="0.25">
      <c r="A73" s="49" t="s">
        <v>109</v>
      </c>
      <c r="B73" s="83" t="s">
        <v>110</v>
      </c>
      <c r="C73" s="32">
        <v>7000</v>
      </c>
      <c r="D73" s="32">
        <v>0</v>
      </c>
      <c r="E73" s="32">
        <f t="shared" si="22"/>
        <v>7000</v>
      </c>
      <c r="F73" s="32">
        <v>5800</v>
      </c>
      <c r="G73" s="32">
        <v>0</v>
      </c>
      <c r="H73" s="32">
        <v>113.42</v>
      </c>
      <c r="I73" s="32">
        <v>2245</v>
      </c>
      <c r="J73" s="32">
        <f t="shared" si="13"/>
        <v>3555</v>
      </c>
      <c r="K73" s="32">
        <f t="shared" si="8"/>
        <v>4755</v>
      </c>
      <c r="L73" s="32">
        <f t="shared" si="19"/>
        <v>1200</v>
      </c>
      <c r="M73" s="32">
        <v>235</v>
      </c>
      <c r="N73" s="32">
        <f t="shared" si="10"/>
        <v>2010</v>
      </c>
      <c r="O73" s="84">
        <f t="shared" si="21"/>
        <v>0.3870689655172414</v>
      </c>
      <c r="P73" s="36">
        <f>SUM(H73/E73)</f>
        <v>1.6202857142857144E-2</v>
      </c>
      <c r="Q73" s="82">
        <f>SUM(I73/E73*100%)</f>
        <v>0.32071428571428573</v>
      </c>
    </row>
    <row r="74" spans="1:17" ht="18" x14ac:dyDescent="0.25">
      <c r="A74" s="49" t="s">
        <v>111</v>
      </c>
      <c r="B74" s="83" t="s">
        <v>112</v>
      </c>
      <c r="C74" s="32">
        <v>10000</v>
      </c>
      <c r="D74" s="85">
        <v>-2000</v>
      </c>
      <c r="E74" s="32">
        <f t="shared" si="22"/>
        <v>8000</v>
      </c>
      <c r="F74" s="32">
        <v>8000</v>
      </c>
      <c r="G74" s="32">
        <v>0</v>
      </c>
      <c r="H74" s="32">
        <v>0</v>
      </c>
      <c r="I74" s="32">
        <v>0</v>
      </c>
      <c r="J74" s="32">
        <f t="shared" si="13"/>
        <v>8000</v>
      </c>
      <c r="K74" s="32">
        <f t="shared" si="8"/>
        <v>8000</v>
      </c>
      <c r="L74" s="32">
        <f t="shared" si="19"/>
        <v>0</v>
      </c>
      <c r="M74" s="32">
        <v>0</v>
      </c>
      <c r="N74" s="32">
        <f t="shared" si="10"/>
        <v>0</v>
      </c>
      <c r="O74" s="84">
        <f t="shared" si="21"/>
        <v>0</v>
      </c>
      <c r="P74" s="36">
        <f>SUM(H74/E74)</f>
        <v>0</v>
      </c>
      <c r="Q74" s="82">
        <f t="shared" ref="Q74:Q102" si="23">SUM(I74/E74*100%)</f>
        <v>0</v>
      </c>
    </row>
    <row r="75" spans="1:17" ht="18" x14ac:dyDescent="0.25">
      <c r="A75" s="49" t="s">
        <v>113</v>
      </c>
      <c r="B75" s="83" t="s">
        <v>114</v>
      </c>
      <c r="C75" s="32">
        <v>7100</v>
      </c>
      <c r="D75" s="32">
        <v>0</v>
      </c>
      <c r="E75" s="32">
        <f t="shared" si="22"/>
        <v>7100</v>
      </c>
      <c r="F75" s="32">
        <v>7100</v>
      </c>
      <c r="G75" s="32">
        <v>0</v>
      </c>
      <c r="H75" s="40">
        <v>277.33999999999997</v>
      </c>
      <c r="I75" s="32">
        <v>996</v>
      </c>
      <c r="J75" s="32">
        <f t="shared" si="13"/>
        <v>6104</v>
      </c>
      <c r="K75" s="32">
        <f t="shared" si="8"/>
        <v>6104</v>
      </c>
      <c r="L75" s="32">
        <f t="shared" si="19"/>
        <v>0</v>
      </c>
      <c r="M75" s="32">
        <v>996</v>
      </c>
      <c r="N75" s="32">
        <f t="shared" si="10"/>
        <v>0</v>
      </c>
      <c r="O75" s="84">
        <f t="shared" si="21"/>
        <v>0.14028169014084507</v>
      </c>
      <c r="P75" s="36">
        <f t="shared" ref="P75:P102" si="24">SUM(H75/E75)</f>
        <v>3.9061971830985913E-2</v>
      </c>
      <c r="Q75" s="82">
        <f t="shared" si="23"/>
        <v>0.14028169014084507</v>
      </c>
    </row>
    <row r="76" spans="1:17" ht="18" x14ac:dyDescent="0.25">
      <c r="A76" s="49" t="s">
        <v>115</v>
      </c>
      <c r="B76" s="83" t="s">
        <v>116</v>
      </c>
      <c r="C76" s="32">
        <v>13900</v>
      </c>
      <c r="D76" s="32">
        <v>0</v>
      </c>
      <c r="E76" s="32">
        <f t="shared" si="22"/>
        <v>13900</v>
      </c>
      <c r="F76" s="32">
        <v>13200</v>
      </c>
      <c r="G76" s="32">
        <v>0</v>
      </c>
      <c r="H76" s="32">
        <v>69.349999999999994</v>
      </c>
      <c r="I76" s="32">
        <v>166</v>
      </c>
      <c r="J76" s="32">
        <f t="shared" si="13"/>
        <v>13034</v>
      </c>
      <c r="K76" s="32">
        <f t="shared" si="8"/>
        <v>13734</v>
      </c>
      <c r="L76" s="32">
        <f t="shared" si="19"/>
        <v>700</v>
      </c>
      <c r="M76" s="32">
        <v>166</v>
      </c>
      <c r="N76" s="32">
        <f t="shared" si="10"/>
        <v>0</v>
      </c>
      <c r="O76" s="84">
        <f t="shared" si="21"/>
        <v>1.2575757575757575E-2</v>
      </c>
      <c r="P76" s="36">
        <f t="shared" si="24"/>
        <v>4.9892086330935248E-3</v>
      </c>
      <c r="Q76" s="82">
        <f t="shared" si="23"/>
        <v>1.1942446043165468E-2</v>
      </c>
    </row>
    <row r="77" spans="1:17" ht="18" x14ac:dyDescent="0.25">
      <c r="A77" s="49" t="s">
        <v>117</v>
      </c>
      <c r="B77" s="83" t="s">
        <v>118</v>
      </c>
      <c r="C77" s="32">
        <v>2000</v>
      </c>
      <c r="D77" s="32">
        <v>0</v>
      </c>
      <c r="E77" s="32">
        <f t="shared" si="22"/>
        <v>2000</v>
      </c>
      <c r="F77" s="32">
        <v>2000</v>
      </c>
      <c r="G77" s="32">
        <v>0</v>
      </c>
      <c r="H77" s="32">
        <v>0</v>
      </c>
      <c r="I77" s="32">
        <v>0</v>
      </c>
      <c r="J77" s="32">
        <f t="shared" si="13"/>
        <v>2000</v>
      </c>
      <c r="K77" s="32">
        <f t="shared" si="8"/>
        <v>2000</v>
      </c>
      <c r="L77" s="32">
        <f>SUM(E77-F77)</f>
        <v>0</v>
      </c>
      <c r="M77" s="32">
        <v>0</v>
      </c>
      <c r="N77" s="32">
        <f t="shared" si="10"/>
        <v>0</v>
      </c>
      <c r="O77" s="84">
        <f t="shared" si="21"/>
        <v>0</v>
      </c>
      <c r="P77" s="36">
        <f t="shared" si="24"/>
        <v>0</v>
      </c>
      <c r="Q77" s="82">
        <f t="shared" si="23"/>
        <v>0</v>
      </c>
    </row>
    <row r="78" spans="1:17" ht="18" x14ac:dyDescent="0.25">
      <c r="A78" s="49" t="s">
        <v>119</v>
      </c>
      <c r="B78" s="83" t="s">
        <v>120</v>
      </c>
      <c r="C78" s="32">
        <v>8000</v>
      </c>
      <c r="D78" s="85">
        <v>0</v>
      </c>
      <c r="E78" s="32">
        <f t="shared" ref="E78:E102" si="25">SUM(C78+D78)</f>
        <v>8000</v>
      </c>
      <c r="F78" s="32">
        <v>8000</v>
      </c>
      <c r="G78" s="32">
        <v>0</v>
      </c>
      <c r="H78" s="32">
        <v>0</v>
      </c>
      <c r="I78" s="32">
        <v>663</v>
      </c>
      <c r="J78" s="32">
        <f t="shared" si="13"/>
        <v>7337</v>
      </c>
      <c r="K78" s="32">
        <f t="shared" si="8"/>
        <v>7337</v>
      </c>
      <c r="L78" s="32">
        <f t="shared" si="19"/>
        <v>0</v>
      </c>
      <c r="M78" s="32">
        <v>663</v>
      </c>
      <c r="N78" s="32">
        <f t="shared" si="10"/>
        <v>0</v>
      </c>
      <c r="O78" s="84">
        <f t="shared" si="21"/>
        <v>8.2875000000000004E-2</v>
      </c>
      <c r="P78" s="36">
        <f t="shared" si="24"/>
        <v>0</v>
      </c>
      <c r="Q78" s="82">
        <f t="shared" si="23"/>
        <v>8.2875000000000004E-2</v>
      </c>
    </row>
    <row r="79" spans="1:17" ht="18" x14ac:dyDescent="0.25">
      <c r="A79" s="49" t="s">
        <v>121</v>
      </c>
      <c r="B79" s="83" t="s">
        <v>122</v>
      </c>
      <c r="C79" s="32">
        <v>10000</v>
      </c>
      <c r="D79" s="32">
        <v>-264</v>
      </c>
      <c r="E79" s="32">
        <f t="shared" si="25"/>
        <v>9736</v>
      </c>
      <c r="F79" s="32">
        <v>8736</v>
      </c>
      <c r="G79" s="32">
        <v>0</v>
      </c>
      <c r="H79" s="32">
        <v>0</v>
      </c>
      <c r="I79" s="32">
        <v>68</v>
      </c>
      <c r="J79" s="32">
        <f t="shared" si="13"/>
        <v>8668</v>
      </c>
      <c r="K79" s="32">
        <f t="shared" si="8"/>
        <v>9668</v>
      </c>
      <c r="L79" s="32">
        <f t="shared" si="19"/>
        <v>1000</v>
      </c>
      <c r="M79" s="32">
        <v>68</v>
      </c>
      <c r="N79" s="32">
        <f t="shared" si="10"/>
        <v>0</v>
      </c>
      <c r="O79" s="84">
        <f t="shared" si="21"/>
        <v>7.783882783882784E-3</v>
      </c>
      <c r="P79" s="36">
        <f t="shared" si="24"/>
        <v>0</v>
      </c>
      <c r="Q79" s="82">
        <f t="shared" si="23"/>
        <v>6.9843878389482337E-3</v>
      </c>
    </row>
    <row r="80" spans="1:17" ht="18" x14ac:dyDescent="0.25">
      <c r="A80" s="49" t="s">
        <v>123</v>
      </c>
      <c r="B80" s="83" t="s">
        <v>124</v>
      </c>
      <c r="C80" s="32">
        <v>5000</v>
      </c>
      <c r="D80" s="32">
        <v>-109</v>
      </c>
      <c r="E80" s="32">
        <f t="shared" si="25"/>
        <v>4891</v>
      </c>
      <c r="F80" s="32">
        <v>4641</v>
      </c>
      <c r="G80" s="32">
        <v>0</v>
      </c>
      <c r="H80" s="32">
        <v>24.92</v>
      </c>
      <c r="I80" s="32">
        <v>716</v>
      </c>
      <c r="J80" s="32">
        <f t="shared" si="13"/>
        <v>3925</v>
      </c>
      <c r="K80" s="32">
        <f t="shared" si="8"/>
        <v>4175</v>
      </c>
      <c r="L80" s="32">
        <f>SUM(E80-F80)</f>
        <v>250</v>
      </c>
      <c r="M80" s="32">
        <v>566</v>
      </c>
      <c r="N80" s="32">
        <f t="shared" si="10"/>
        <v>150</v>
      </c>
      <c r="O80" s="84">
        <f t="shared" si="21"/>
        <v>0.15427709545356605</v>
      </c>
      <c r="P80" s="36">
        <f t="shared" si="24"/>
        <v>5.0950725822940099E-3</v>
      </c>
      <c r="Q80" s="82">
        <f t="shared" si="23"/>
        <v>0.14639133101615212</v>
      </c>
    </row>
    <row r="81" spans="1:17" ht="18" x14ac:dyDescent="0.25">
      <c r="A81" s="49" t="s">
        <v>125</v>
      </c>
      <c r="B81" s="83" t="s">
        <v>126</v>
      </c>
      <c r="C81" s="32">
        <v>800</v>
      </c>
      <c r="D81" s="32">
        <v>0</v>
      </c>
      <c r="E81" s="32">
        <f t="shared" si="25"/>
        <v>800</v>
      </c>
      <c r="F81" s="32">
        <v>800</v>
      </c>
      <c r="G81" s="32">
        <v>0</v>
      </c>
      <c r="H81" s="32">
        <v>0</v>
      </c>
      <c r="I81" s="32">
        <v>0</v>
      </c>
      <c r="J81" s="32">
        <f t="shared" si="13"/>
        <v>800</v>
      </c>
      <c r="K81" s="32">
        <f t="shared" si="8"/>
        <v>800</v>
      </c>
      <c r="L81" s="32">
        <f t="shared" ref="L81:L112" si="26">SUM(E81-F81)</f>
        <v>0</v>
      </c>
      <c r="M81" s="32">
        <v>0</v>
      </c>
      <c r="N81" s="80">
        <f t="shared" si="10"/>
        <v>0</v>
      </c>
      <c r="O81" s="84">
        <f t="shared" si="21"/>
        <v>0</v>
      </c>
      <c r="P81" s="36">
        <f t="shared" si="24"/>
        <v>0</v>
      </c>
      <c r="Q81" s="82">
        <f t="shared" si="23"/>
        <v>0</v>
      </c>
    </row>
    <row r="82" spans="1:17" ht="18" x14ac:dyDescent="0.25">
      <c r="A82" s="49" t="s">
        <v>127</v>
      </c>
      <c r="B82" s="83" t="s">
        <v>128</v>
      </c>
      <c r="C82" s="32">
        <v>800</v>
      </c>
      <c r="D82" s="32">
        <v>2000</v>
      </c>
      <c r="E82" s="32">
        <f t="shared" si="25"/>
        <v>2800</v>
      </c>
      <c r="F82" s="32">
        <v>2800</v>
      </c>
      <c r="G82" s="32">
        <v>0</v>
      </c>
      <c r="H82" s="32">
        <v>0</v>
      </c>
      <c r="I82" s="32">
        <v>1718</v>
      </c>
      <c r="J82" s="32">
        <f t="shared" si="13"/>
        <v>1082</v>
      </c>
      <c r="K82" s="32">
        <f t="shared" si="8"/>
        <v>1082</v>
      </c>
      <c r="L82" s="32">
        <f t="shared" si="26"/>
        <v>0</v>
      </c>
      <c r="M82" s="32">
        <v>523</v>
      </c>
      <c r="N82" s="32">
        <f t="shared" si="10"/>
        <v>1195</v>
      </c>
      <c r="O82" s="84">
        <f t="shared" si="21"/>
        <v>0.61357142857142855</v>
      </c>
      <c r="P82" s="36">
        <f t="shared" si="24"/>
        <v>0</v>
      </c>
      <c r="Q82" s="82">
        <f t="shared" si="23"/>
        <v>0.61357142857142855</v>
      </c>
    </row>
    <row r="83" spans="1:17" ht="18" x14ac:dyDescent="0.25">
      <c r="A83" s="49" t="s">
        <v>129</v>
      </c>
      <c r="B83" s="83" t="s">
        <v>130</v>
      </c>
      <c r="C83" s="32">
        <v>200</v>
      </c>
      <c r="D83" s="32">
        <v>0</v>
      </c>
      <c r="E83" s="32">
        <f t="shared" si="25"/>
        <v>200</v>
      </c>
      <c r="F83" s="32">
        <v>200</v>
      </c>
      <c r="G83" s="32">
        <v>0</v>
      </c>
      <c r="H83" s="32">
        <v>0</v>
      </c>
      <c r="I83" s="32">
        <v>0</v>
      </c>
      <c r="J83" s="32">
        <f t="shared" si="13"/>
        <v>200</v>
      </c>
      <c r="K83" s="32">
        <f t="shared" si="8"/>
        <v>200</v>
      </c>
      <c r="L83" s="32">
        <f t="shared" si="26"/>
        <v>0</v>
      </c>
      <c r="M83" s="32">
        <v>0</v>
      </c>
      <c r="N83" s="32">
        <f t="shared" si="10"/>
        <v>0</v>
      </c>
      <c r="O83" s="84">
        <f t="shared" si="21"/>
        <v>0</v>
      </c>
      <c r="P83" s="36">
        <f t="shared" si="24"/>
        <v>0</v>
      </c>
      <c r="Q83" s="82">
        <f t="shared" si="23"/>
        <v>0</v>
      </c>
    </row>
    <row r="84" spans="1:17" ht="18" x14ac:dyDescent="0.25">
      <c r="A84" s="49" t="s">
        <v>131</v>
      </c>
      <c r="B84" s="83" t="s">
        <v>132</v>
      </c>
      <c r="C84" s="32">
        <v>500</v>
      </c>
      <c r="D84" s="32">
        <v>1000</v>
      </c>
      <c r="E84" s="32">
        <f t="shared" si="25"/>
        <v>1500</v>
      </c>
      <c r="F84" s="32">
        <v>1500</v>
      </c>
      <c r="G84" s="32">
        <v>0</v>
      </c>
      <c r="H84" s="32">
        <v>414.27</v>
      </c>
      <c r="I84" s="32">
        <v>916</v>
      </c>
      <c r="J84" s="32">
        <f t="shared" si="13"/>
        <v>584</v>
      </c>
      <c r="K84" s="32">
        <f t="shared" si="8"/>
        <v>584</v>
      </c>
      <c r="L84" s="32">
        <f t="shared" si="26"/>
        <v>0</v>
      </c>
      <c r="M84" s="32">
        <v>867</v>
      </c>
      <c r="N84" s="32">
        <f t="shared" si="10"/>
        <v>49</v>
      </c>
      <c r="O84" s="84">
        <f t="shared" si="21"/>
        <v>0.61066666666666669</v>
      </c>
      <c r="P84" s="36">
        <f t="shared" si="24"/>
        <v>0.27617999999999998</v>
      </c>
      <c r="Q84" s="82">
        <f t="shared" si="23"/>
        <v>0.61066666666666669</v>
      </c>
    </row>
    <row r="85" spans="1:17" ht="18" x14ac:dyDescent="0.25">
      <c r="A85" s="49" t="s">
        <v>133</v>
      </c>
      <c r="B85" s="83" t="s">
        <v>134</v>
      </c>
      <c r="C85" s="32">
        <v>2500</v>
      </c>
      <c r="D85" s="32">
        <v>0</v>
      </c>
      <c r="E85" s="32">
        <f t="shared" si="25"/>
        <v>2500</v>
      </c>
      <c r="F85" s="32">
        <v>2200</v>
      </c>
      <c r="G85" s="32">
        <v>0</v>
      </c>
      <c r="H85" s="32">
        <v>0</v>
      </c>
      <c r="I85" s="32">
        <v>1500</v>
      </c>
      <c r="J85" s="32">
        <f t="shared" si="13"/>
        <v>700</v>
      </c>
      <c r="K85" s="32">
        <f t="shared" si="8"/>
        <v>1000</v>
      </c>
      <c r="L85" s="32">
        <f t="shared" si="26"/>
        <v>300</v>
      </c>
      <c r="M85" s="32">
        <v>933</v>
      </c>
      <c r="N85" s="32">
        <f t="shared" si="10"/>
        <v>567</v>
      </c>
      <c r="O85" s="84">
        <f t="shared" si="21"/>
        <v>0.68181818181818177</v>
      </c>
      <c r="P85" s="36">
        <f t="shared" si="24"/>
        <v>0</v>
      </c>
      <c r="Q85" s="82">
        <f t="shared" si="23"/>
        <v>0.6</v>
      </c>
    </row>
    <row r="86" spans="1:17" ht="18" x14ac:dyDescent="0.25">
      <c r="A86" s="49" t="s">
        <v>135</v>
      </c>
      <c r="B86" s="83" t="s">
        <v>136</v>
      </c>
      <c r="C86" s="32">
        <v>2500</v>
      </c>
      <c r="D86" s="32">
        <v>0</v>
      </c>
      <c r="E86" s="32">
        <f t="shared" si="25"/>
        <v>2500</v>
      </c>
      <c r="F86" s="32">
        <v>2500</v>
      </c>
      <c r="G86" s="32">
        <v>0</v>
      </c>
      <c r="H86" s="32">
        <v>0</v>
      </c>
      <c r="I86" s="32">
        <v>100</v>
      </c>
      <c r="J86" s="32">
        <f t="shared" si="13"/>
        <v>2400</v>
      </c>
      <c r="K86" s="32">
        <f t="shared" si="8"/>
        <v>2400</v>
      </c>
      <c r="L86" s="32">
        <f t="shared" si="26"/>
        <v>0</v>
      </c>
      <c r="M86" s="32">
        <v>88</v>
      </c>
      <c r="N86" s="32">
        <f t="shared" si="10"/>
        <v>12</v>
      </c>
      <c r="O86" s="84">
        <f t="shared" si="21"/>
        <v>0.04</v>
      </c>
      <c r="P86" s="36">
        <f t="shared" si="24"/>
        <v>0</v>
      </c>
      <c r="Q86" s="82">
        <f t="shared" si="23"/>
        <v>0.04</v>
      </c>
    </row>
    <row r="87" spans="1:17" ht="18" x14ac:dyDescent="0.25">
      <c r="A87" s="49" t="s">
        <v>137</v>
      </c>
      <c r="B87" s="83" t="s">
        <v>138</v>
      </c>
      <c r="C87" s="32">
        <v>2000</v>
      </c>
      <c r="D87" s="32">
        <v>0</v>
      </c>
      <c r="E87" s="32">
        <f t="shared" si="25"/>
        <v>2000</v>
      </c>
      <c r="F87" s="32">
        <v>1900</v>
      </c>
      <c r="G87" s="32">
        <v>0</v>
      </c>
      <c r="H87" s="32">
        <v>0</v>
      </c>
      <c r="I87" s="32">
        <v>499</v>
      </c>
      <c r="J87" s="32">
        <f t="shared" si="13"/>
        <v>1401</v>
      </c>
      <c r="K87" s="32">
        <f t="shared" si="8"/>
        <v>1501</v>
      </c>
      <c r="L87" s="32">
        <f t="shared" si="26"/>
        <v>100</v>
      </c>
      <c r="M87" s="32">
        <v>288</v>
      </c>
      <c r="N87" s="32">
        <f t="shared" si="10"/>
        <v>211</v>
      </c>
      <c r="O87" s="84">
        <f t="shared" si="21"/>
        <v>0.26263157894736844</v>
      </c>
      <c r="P87" s="36">
        <f t="shared" si="24"/>
        <v>0</v>
      </c>
      <c r="Q87" s="82">
        <f t="shared" si="23"/>
        <v>0.2495</v>
      </c>
    </row>
    <row r="88" spans="1:17" ht="18" x14ac:dyDescent="0.25">
      <c r="A88" s="86">
        <v>256</v>
      </c>
      <c r="B88" s="31" t="s">
        <v>139</v>
      </c>
      <c r="C88" s="32">
        <v>0</v>
      </c>
      <c r="D88" s="32">
        <v>1000</v>
      </c>
      <c r="E88" s="32">
        <f t="shared" si="25"/>
        <v>1000</v>
      </c>
      <c r="F88" s="32">
        <v>1000</v>
      </c>
      <c r="G88" s="32">
        <v>0</v>
      </c>
      <c r="H88" s="32">
        <v>0</v>
      </c>
      <c r="I88" s="32">
        <v>532</v>
      </c>
      <c r="J88" s="32">
        <f t="shared" si="13"/>
        <v>468</v>
      </c>
      <c r="K88" s="32">
        <f t="shared" si="8"/>
        <v>468</v>
      </c>
      <c r="L88" s="32">
        <f t="shared" si="26"/>
        <v>0</v>
      </c>
      <c r="M88" s="32">
        <v>0</v>
      </c>
      <c r="N88" s="32">
        <f t="shared" si="10"/>
        <v>532</v>
      </c>
      <c r="O88" s="84">
        <f t="shared" si="21"/>
        <v>0.53200000000000003</v>
      </c>
      <c r="P88" s="36">
        <f t="shared" si="24"/>
        <v>0</v>
      </c>
      <c r="Q88" s="82">
        <f t="shared" si="23"/>
        <v>0.53200000000000003</v>
      </c>
    </row>
    <row r="89" spans="1:17" ht="18" x14ac:dyDescent="0.25">
      <c r="A89" s="86">
        <v>259</v>
      </c>
      <c r="B89" s="31" t="s">
        <v>140</v>
      </c>
      <c r="C89" s="32">
        <v>0</v>
      </c>
      <c r="D89" s="32">
        <v>2500</v>
      </c>
      <c r="E89" s="32">
        <f t="shared" si="25"/>
        <v>2500</v>
      </c>
      <c r="F89" s="32">
        <v>2500</v>
      </c>
      <c r="G89" s="32">
        <v>0</v>
      </c>
      <c r="H89" s="32">
        <v>0</v>
      </c>
      <c r="I89" s="32">
        <v>128</v>
      </c>
      <c r="J89" s="32">
        <f t="shared" si="13"/>
        <v>2372</v>
      </c>
      <c r="K89" s="32">
        <f t="shared" si="8"/>
        <v>2372</v>
      </c>
      <c r="L89" s="32">
        <f t="shared" si="26"/>
        <v>0</v>
      </c>
      <c r="M89" s="32">
        <v>6</v>
      </c>
      <c r="N89" s="32">
        <v>0</v>
      </c>
      <c r="O89" s="84">
        <f t="shared" si="21"/>
        <v>5.1200000000000002E-2</v>
      </c>
      <c r="P89" s="36">
        <f t="shared" si="24"/>
        <v>0</v>
      </c>
      <c r="Q89" s="82">
        <f t="shared" si="23"/>
        <v>5.1200000000000002E-2</v>
      </c>
    </row>
    <row r="90" spans="1:17" ht="18" x14ac:dyDescent="0.25">
      <c r="A90" s="87" t="s">
        <v>141</v>
      </c>
      <c r="B90" s="88" t="s">
        <v>142</v>
      </c>
      <c r="C90" s="32">
        <v>3000</v>
      </c>
      <c r="D90" s="32">
        <v>0</v>
      </c>
      <c r="E90" s="32">
        <f t="shared" si="25"/>
        <v>3000</v>
      </c>
      <c r="F90" s="32">
        <v>2500</v>
      </c>
      <c r="G90" s="32">
        <v>0</v>
      </c>
      <c r="H90" s="32">
        <v>0</v>
      </c>
      <c r="I90" s="32">
        <v>0</v>
      </c>
      <c r="J90" s="32">
        <f t="shared" si="13"/>
        <v>2500</v>
      </c>
      <c r="K90" s="32">
        <f t="shared" si="8"/>
        <v>3000</v>
      </c>
      <c r="L90" s="32">
        <f t="shared" si="26"/>
        <v>500</v>
      </c>
      <c r="M90" s="32">
        <v>0</v>
      </c>
      <c r="N90" s="32">
        <f t="shared" si="10"/>
        <v>0</v>
      </c>
      <c r="O90" s="84">
        <f t="shared" si="21"/>
        <v>0</v>
      </c>
      <c r="P90" s="36">
        <f t="shared" si="24"/>
        <v>0</v>
      </c>
      <c r="Q90" s="82">
        <f t="shared" si="23"/>
        <v>0</v>
      </c>
    </row>
    <row r="91" spans="1:17" ht="18" x14ac:dyDescent="0.25">
      <c r="A91" s="86">
        <v>262</v>
      </c>
      <c r="B91" s="31" t="s">
        <v>143</v>
      </c>
      <c r="C91" s="32">
        <v>0</v>
      </c>
      <c r="D91" s="32">
        <v>2000</v>
      </c>
      <c r="E91" s="32">
        <f t="shared" si="25"/>
        <v>2000</v>
      </c>
      <c r="F91" s="32">
        <v>2000</v>
      </c>
      <c r="G91" s="32">
        <v>0</v>
      </c>
      <c r="H91" s="32">
        <v>3.75</v>
      </c>
      <c r="I91" s="32">
        <v>127</v>
      </c>
      <c r="J91" s="32">
        <f t="shared" si="13"/>
        <v>1873</v>
      </c>
      <c r="K91" s="32">
        <f t="shared" si="8"/>
        <v>1873</v>
      </c>
      <c r="L91" s="32">
        <f t="shared" si="26"/>
        <v>0</v>
      </c>
      <c r="M91" s="32">
        <v>127</v>
      </c>
      <c r="N91" s="32">
        <f t="shared" si="10"/>
        <v>0</v>
      </c>
      <c r="O91" s="84">
        <f t="shared" si="21"/>
        <v>6.3500000000000001E-2</v>
      </c>
      <c r="P91" s="36">
        <f t="shared" si="24"/>
        <v>1.8749999999999999E-3</v>
      </c>
      <c r="Q91" s="82">
        <f t="shared" si="23"/>
        <v>6.3500000000000001E-2</v>
      </c>
    </row>
    <row r="92" spans="1:17" ht="18" x14ac:dyDescent="0.25">
      <c r="A92" s="49" t="s">
        <v>144</v>
      </c>
      <c r="B92" s="83" t="s">
        <v>145</v>
      </c>
      <c r="C92" s="32">
        <v>5000</v>
      </c>
      <c r="D92" s="32">
        <v>-188</v>
      </c>
      <c r="E92" s="32">
        <f t="shared" si="25"/>
        <v>4812</v>
      </c>
      <c r="F92" s="32">
        <v>4812</v>
      </c>
      <c r="G92" s="32">
        <v>0</v>
      </c>
      <c r="H92" s="32">
        <v>128.24</v>
      </c>
      <c r="I92" s="32">
        <v>7</v>
      </c>
      <c r="J92" s="32">
        <f t="shared" si="13"/>
        <v>4805</v>
      </c>
      <c r="K92" s="32">
        <f t="shared" si="8"/>
        <v>4805</v>
      </c>
      <c r="L92" s="32">
        <f t="shared" si="26"/>
        <v>0</v>
      </c>
      <c r="M92" s="32">
        <v>7</v>
      </c>
      <c r="N92" s="32">
        <f t="shared" si="10"/>
        <v>0</v>
      </c>
      <c r="O92" s="84">
        <f t="shared" si="21"/>
        <v>1.4546965918536992E-3</v>
      </c>
      <c r="P92" s="36">
        <f t="shared" si="24"/>
        <v>2.6650041562759769E-2</v>
      </c>
      <c r="Q92" s="82">
        <f t="shared" si="23"/>
        <v>1.4546965918536992E-3</v>
      </c>
    </row>
    <row r="93" spans="1:17" ht="18" x14ac:dyDescent="0.25">
      <c r="A93" s="49" t="s">
        <v>146</v>
      </c>
      <c r="B93" s="83" t="s">
        <v>147</v>
      </c>
      <c r="C93" s="32">
        <v>2100</v>
      </c>
      <c r="D93" s="85">
        <v>0</v>
      </c>
      <c r="E93" s="32">
        <f t="shared" si="25"/>
        <v>2100</v>
      </c>
      <c r="F93" s="32">
        <v>2100</v>
      </c>
      <c r="G93" s="32">
        <v>0</v>
      </c>
      <c r="H93" s="32">
        <v>111.18</v>
      </c>
      <c r="I93" s="32">
        <v>319</v>
      </c>
      <c r="J93" s="32">
        <f t="shared" si="13"/>
        <v>1781</v>
      </c>
      <c r="K93" s="32">
        <f t="shared" si="8"/>
        <v>1781</v>
      </c>
      <c r="L93" s="32">
        <f t="shared" si="26"/>
        <v>0</v>
      </c>
      <c r="M93" s="32">
        <v>261</v>
      </c>
      <c r="N93" s="32">
        <f>SUM(I93-M93)</f>
        <v>58</v>
      </c>
      <c r="O93" s="84">
        <f t="shared" si="21"/>
        <v>0.1519047619047619</v>
      </c>
      <c r="P93" s="36">
        <f t="shared" si="24"/>
        <v>5.2942857142857146E-2</v>
      </c>
      <c r="Q93" s="82">
        <f t="shared" si="23"/>
        <v>0.1519047619047619</v>
      </c>
    </row>
    <row r="94" spans="1:17" ht="18" x14ac:dyDescent="0.25">
      <c r="A94" s="49" t="s">
        <v>148</v>
      </c>
      <c r="B94" s="83" t="s">
        <v>149</v>
      </c>
      <c r="C94" s="32">
        <v>500</v>
      </c>
      <c r="D94" s="32">
        <v>0</v>
      </c>
      <c r="E94" s="32">
        <f t="shared" si="25"/>
        <v>500</v>
      </c>
      <c r="F94" s="32">
        <v>440</v>
      </c>
      <c r="G94" s="32">
        <v>0</v>
      </c>
      <c r="H94" s="32">
        <v>41.53</v>
      </c>
      <c r="I94" s="32">
        <v>206</v>
      </c>
      <c r="J94" s="32">
        <f t="shared" si="13"/>
        <v>234</v>
      </c>
      <c r="K94" s="32">
        <f t="shared" si="8"/>
        <v>294</v>
      </c>
      <c r="L94" s="32">
        <f t="shared" si="26"/>
        <v>60</v>
      </c>
      <c r="M94" s="32">
        <v>206</v>
      </c>
      <c r="N94" s="32">
        <f t="shared" si="10"/>
        <v>0</v>
      </c>
      <c r="O94" s="84">
        <f t="shared" si="21"/>
        <v>0.4681818181818182</v>
      </c>
      <c r="P94" s="36">
        <f t="shared" si="24"/>
        <v>8.3060000000000009E-2</v>
      </c>
      <c r="Q94" s="82">
        <f t="shared" si="23"/>
        <v>0.41199999999999998</v>
      </c>
    </row>
    <row r="95" spans="1:17" ht="18" x14ac:dyDescent="0.25">
      <c r="A95" s="49" t="s">
        <v>150</v>
      </c>
      <c r="B95" s="83" t="s">
        <v>151</v>
      </c>
      <c r="C95" s="32">
        <v>5000</v>
      </c>
      <c r="D95" s="32">
        <v>0</v>
      </c>
      <c r="E95" s="32">
        <f t="shared" si="25"/>
        <v>5000</v>
      </c>
      <c r="F95" s="32">
        <v>5000</v>
      </c>
      <c r="G95" s="32">
        <v>0</v>
      </c>
      <c r="H95" s="32">
        <v>1762.73</v>
      </c>
      <c r="I95" s="32">
        <v>671</v>
      </c>
      <c r="J95" s="32">
        <f t="shared" si="13"/>
        <v>4329</v>
      </c>
      <c r="K95" s="32">
        <f t="shared" si="8"/>
        <v>4329</v>
      </c>
      <c r="L95" s="32">
        <f t="shared" si="26"/>
        <v>0</v>
      </c>
      <c r="M95" s="32">
        <v>543</v>
      </c>
      <c r="N95" s="32">
        <v>0</v>
      </c>
      <c r="O95" s="84">
        <f t="shared" si="21"/>
        <v>0.13420000000000001</v>
      </c>
      <c r="P95" s="36">
        <f t="shared" si="24"/>
        <v>0.35254600000000003</v>
      </c>
      <c r="Q95" s="82">
        <f t="shared" si="23"/>
        <v>0.13420000000000001</v>
      </c>
    </row>
    <row r="96" spans="1:17" ht="18" x14ac:dyDescent="0.25">
      <c r="A96" s="49" t="s">
        <v>152</v>
      </c>
      <c r="B96" s="83" t="s">
        <v>153</v>
      </c>
      <c r="C96" s="32">
        <v>11500</v>
      </c>
      <c r="D96" s="85">
        <v>4198</v>
      </c>
      <c r="E96" s="32">
        <f t="shared" si="25"/>
        <v>15698</v>
      </c>
      <c r="F96" s="32">
        <v>14198</v>
      </c>
      <c r="G96" s="32">
        <v>0</v>
      </c>
      <c r="H96" s="32">
        <v>93.67</v>
      </c>
      <c r="I96" s="32">
        <v>9374</v>
      </c>
      <c r="J96" s="32">
        <f t="shared" si="13"/>
        <v>4824</v>
      </c>
      <c r="K96" s="32">
        <f t="shared" si="8"/>
        <v>6324</v>
      </c>
      <c r="L96" s="32">
        <f t="shared" si="26"/>
        <v>1500</v>
      </c>
      <c r="M96" s="32">
        <v>4569</v>
      </c>
      <c r="N96" s="32">
        <v>0</v>
      </c>
      <c r="O96" s="84">
        <f t="shared" si="21"/>
        <v>0.66023383575151429</v>
      </c>
      <c r="P96" s="36">
        <f t="shared" si="24"/>
        <v>5.9670021658810041E-3</v>
      </c>
      <c r="Q96" s="82">
        <f t="shared" si="23"/>
        <v>0.59714613326538413</v>
      </c>
    </row>
    <row r="97" spans="1:17" ht="18" x14ac:dyDescent="0.25">
      <c r="A97" s="49" t="s">
        <v>154</v>
      </c>
      <c r="B97" s="83" t="s">
        <v>155</v>
      </c>
      <c r="C97" s="32">
        <v>3000</v>
      </c>
      <c r="D97" s="32">
        <v>0</v>
      </c>
      <c r="E97" s="32">
        <f t="shared" si="25"/>
        <v>3000</v>
      </c>
      <c r="F97" s="32">
        <v>3000</v>
      </c>
      <c r="G97" s="32">
        <v>0</v>
      </c>
      <c r="H97" s="32">
        <v>16.95</v>
      </c>
      <c r="I97" s="32">
        <v>243</v>
      </c>
      <c r="J97" s="32">
        <f t="shared" si="13"/>
        <v>2757</v>
      </c>
      <c r="K97" s="32">
        <f t="shared" si="8"/>
        <v>2757</v>
      </c>
      <c r="L97" s="32">
        <f t="shared" si="26"/>
        <v>0</v>
      </c>
      <c r="M97" s="32">
        <v>212</v>
      </c>
      <c r="N97" s="32">
        <v>0</v>
      </c>
      <c r="O97" s="84">
        <f t="shared" si="21"/>
        <v>8.1000000000000003E-2</v>
      </c>
      <c r="P97" s="36">
        <f t="shared" si="24"/>
        <v>5.6499999999999996E-3</v>
      </c>
      <c r="Q97" s="82">
        <f t="shared" si="23"/>
        <v>8.1000000000000003E-2</v>
      </c>
    </row>
    <row r="98" spans="1:17" ht="18" x14ac:dyDescent="0.25">
      <c r="A98" s="49" t="s">
        <v>156</v>
      </c>
      <c r="B98" s="83" t="s">
        <v>157</v>
      </c>
      <c r="C98" s="32">
        <v>6600</v>
      </c>
      <c r="D98" s="32">
        <v>0</v>
      </c>
      <c r="E98" s="32">
        <f t="shared" si="25"/>
        <v>6600</v>
      </c>
      <c r="F98" s="32">
        <v>5900</v>
      </c>
      <c r="G98" s="32">
        <v>0</v>
      </c>
      <c r="H98" s="32">
        <v>419.67</v>
      </c>
      <c r="I98" s="32">
        <v>1605</v>
      </c>
      <c r="J98" s="32">
        <f t="shared" si="13"/>
        <v>4295</v>
      </c>
      <c r="K98" s="32">
        <f t="shared" si="8"/>
        <v>4995</v>
      </c>
      <c r="L98" s="32">
        <f t="shared" si="26"/>
        <v>700</v>
      </c>
      <c r="M98" s="32">
        <v>818</v>
      </c>
      <c r="N98" s="32">
        <f t="shared" si="10"/>
        <v>787</v>
      </c>
      <c r="O98" s="84">
        <f t="shared" si="21"/>
        <v>0.27203389830508473</v>
      </c>
      <c r="P98" s="36">
        <f t="shared" si="24"/>
        <v>6.3586363636363635E-2</v>
      </c>
      <c r="Q98" s="82">
        <f t="shared" si="23"/>
        <v>0.24318181818181819</v>
      </c>
    </row>
    <row r="99" spans="1:17" ht="18" x14ac:dyDescent="0.25">
      <c r="A99" s="49">
        <v>291</v>
      </c>
      <c r="B99" s="83" t="s">
        <v>158</v>
      </c>
      <c r="C99" s="32">
        <v>0</v>
      </c>
      <c r="D99" s="32">
        <v>366</v>
      </c>
      <c r="E99" s="32">
        <f t="shared" si="25"/>
        <v>366</v>
      </c>
      <c r="F99" s="32">
        <v>366</v>
      </c>
      <c r="G99" s="32">
        <v>0</v>
      </c>
      <c r="H99" s="32">
        <v>0</v>
      </c>
      <c r="I99" s="32">
        <v>0</v>
      </c>
      <c r="J99" s="32">
        <f t="shared" si="13"/>
        <v>366</v>
      </c>
      <c r="K99" s="32">
        <f t="shared" si="8"/>
        <v>366</v>
      </c>
      <c r="L99" s="32">
        <f t="shared" si="26"/>
        <v>0</v>
      </c>
      <c r="M99" s="32">
        <v>0</v>
      </c>
      <c r="N99" s="32">
        <f t="shared" si="10"/>
        <v>0</v>
      </c>
      <c r="O99" s="84">
        <f t="shared" si="21"/>
        <v>0</v>
      </c>
      <c r="P99" s="36">
        <f t="shared" si="24"/>
        <v>0</v>
      </c>
      <c r="Q99" s="82">
        <f t="shared" si="23"/>
        <v>0</v>
      </c>
    </row>
    <row r="100" spans="1:17" ht="18" x14ac:dyDescent="0.25">
      <c r="A100" s="49">
        <v>294</v>
      </c>
      <c r="B100" s="83" t="s">
        <v>159</v>
      </c>
      <c r="C100" s="32">
        <v>0</v>
      </c>
      <c r="D100" s="32">
        <v>373</v>
      </c>
      <c r="E100" s="32">
        <f t="shared" si="25"/>
        <v>373</v>
      </c>
      <c r="F100" s="32">
        <v>373</v>
      </c>
      <c r="G100" s="32">
        <v>0</v>
      </c>
      <c r="H100" s="32">
        <v>0</v>
      </c>
      <c r="I100" s="32">
        <v>0</v>
      </c>
      <c r="J100" s="32">
        <f t="shared" si="13"/>
        <v>373</v>
      </c>
      <c r="K100" s="32">
        <f t="shared" si="8"/>
        <v>373</v>
      </c>
      <c r="L100" s="32">
        <f t="shared" si="26"/>
        <v>0</v>
      </c>
      <c r="M100" s="32">
        <v>0</v>
      </c>
      <c r="N100" s="32">
        <f t="shared" si="10"/>
        <v>0</v>
      </c>
      <c r="O100" s="84">
        <f t="shared" si="21"/>
        <v>0</v>
      </c>
      <c r="P100" s="36">
        <f t="shared" si="24"/>
        <v>0</v>
      </c>
      <c r="Q100" s="82">
        <f t="shared" si="23"/>
        <v>0</v>
      </c>
    </row>
    <row r="101" spans="1:17" ht="18" x14ac:dyDescent="0.25">
      <c r="A101" s="49">
        <v>297</v>
      </c>
      <c r="B101" s="83" t="s">
        <v>160</v>
      </c>
      <c r="C101" s="32">
        <v>0</v>
      </c>
      <c r="D101" s="32">
        <v>188</v>
      </c>
      <c r="E101" s="32">
        <f t="shared" si="25"/>
        <v>188</v>
      </c>
      <c r="F101" s="32">
        <v>188</v>
      </c>
      <c r="G101" s="32">
        <v>0</v>
      </c>
      <c r="H101" s="32">
        <v>0</v>
      </c>
      <c r="I101" s="32">
        <v>0</v>
      </c>
      <c r="J101" s="32">
        <f t="shared" si="13"/>
        <v>188</v>
      </c>
      <c r="K101" s="32">
        <f t="shared" si="8"/>
        <v>188</v>
      </c>
      <c r="L101" s="32">
        <f t="shared" si="26"/>
        <v>0</v>
      </c>
      <c r="M101" s="32">
        <v>0</v>
      </c>
      <c r="N101" s="32">
        <f t="shared" si="10"/>
        <v>0</v>
      </c>
      <c r="O101" s="84">
        <f t="shared" si="21"/>
        <v>0</v>
      </c>
      <c r="P101" s="36">
        <f t="shared" si="24"/>
        <v>0</v>
      </c>
      <c r="Q101" s="82">
        <f t="shared" si="23"/>
        <v>0</v>
      </c>
    </row>
    <row r="102" spans="1:17" ht="18" x14ac:dyDescent="0.25">
      <c r="A102" s="49">
        <v>298</v>
      </c>
      <c r="B102" s="83" t="s">
        <v>161</v>
      </c>
      <c r="C102" s="32">
        <v>0</v>
      </c>
      <c r="D102" s="32">
        <v>802</v>
      </c>
      <c r="E102" s="32">
        <f t="shared" si="25"/>
        <v>802</v>
      </c>
      <c r="F102" s="32">
        <v>802</v>
      </c>
      <c r="G102" s="32">
        <v>0</v>
      </c>
      <c r="H102" s="32">
        <v>0</v>
      </c>
      <c r="I102" s="32">
        <v>0</v>
      </c>
      <c r="J102" s="32">
        <f t="shared" si="13"/>
        <v>802</v>
      </c>
      <c r="K102" s="32">
        <f t="shared" si="8"/>
        <v>802</v>
      </c>
      <c r="L102" s="32">
        <f t="shared" si="26"/>
        <v>0</v>
      </c>
      <c r="M102" s="32">
        <v>0</v>
      </c>
      <c r="N102" s="32">
        <f t="shared" si="10"/>
        <v>0</v>
      </c>
      <c r="O102" s="84">
        <f t="shared" si="21"/>
        <v>0</v>
      </c>
      <c r="P102" s="36">
        <f t="shared" si="24"/>
        <v>0</v>
      </c>
      <c r="Q102" s="82">
        <f t="shared" si="23"/>
        <v>0</v>
      </c>
    </row>
    <row r="103" spans="1:17" ht="18" x14ac:dyDescent="0.25">
      <c r="A103" s="30"/>
      <c r="B103" s="8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44"/>
      <c r="P103" s="36"/>
      <c r="Q103" s="89"/>
    </row>
    <row r="104" spans="1:17" ht="18" x14ac:dyDescent="0.25">
      <c r="A104" s="78"/>
      <c r="B104" s="79" t="s">
        <v>162</v>
      </c>
      <c r="C104" s="80">
        <f>SUM(C105:C111)</f>
        <v>154400</v>
      </c>
      <c r="D104" s="80">
        <f>SUM(D105:D112)</f>
        <v>-5500</v>
      </c>
      <c r="E104" s="80">
        <f>SUM(E105:E112)</f>
        <v>148900</v>
      </c>
      <c r="F104" s="80">
        <f>SUM(F105:F112)</f>
        <v>146280</v>
      </c>
      <c r="G104" s="80">
        <v>0</v>
      </c>
      <c r="H104" s="80">
        <f>SUM(H105:H112)</f>
        <v>2135.2800000000002</v>
      </c>
      <c r="I104" s="80">
        <f>SUM(I105:I112)</f>
        <v>6562</v>
      </c>
      <c r="J104" s="80">
        <f t="shared" si="13"/>
        <v>139718</v>
      </c>
      <c r="K104" s="80">
        <f t="shared" si="8"/>
        <v>142338</v>
      </c>
      <c r="L104" s="80">
        <f t="shared" si="26"/>
        <v>2620</v>
      </c>
      <c r="M104" s="80">
        <f>SUM(M105:M111)</f>
        <v>5706</v>
      </c>
      <c r="N104" s="80">
        <f t="shared" si="10"/>
        <v>856</v>
      </c>
      <c r="O104" s="81">
        <f t="shared" si="21"/>
        <v>4.4859174186491657E-2</v>
      </c>
      <c r="P104" s="28">
        <f>SUM(H104/E104)</f>
        <v>1.4340362659503024E-2</v>
      </c>
      <c r="Q104" s="82">
        <f t="shared" ref="Q104:Q111" si="27">SUM(I104/F104*100%)</f>
        <v>4.4859174186491657E-2</v>
      </c>
    </row>
    <row r="105" spans="1:17" ht="18" x14ac:dyDescent="0.25">
      <c r="A105" s="30" t="s">
        <v>163</v>
      </c>
      <c r="B105" s="90" t="s">
        <v>164</v>
      </c>
      <c r="C105" s="32">
        <v>30000</v>
      </c>
      <c r="D105" s="32">
        <v>0</v>
      </c>
      <c r="E105" s="32">
        <f t="shared" ref="E105:E110" si="28">SUM(C105+D105)</f>
        <v>30000</v>
      </c>
      <c r="F105" s="32">
        <v>30000</v>
      </c>
      <c r="G105" s="32">
        <v>0</v>
      </c>
      <c r="H105" s="32">
        <v>0</v>
      </c>
      <c r="I105" s="32">
        <v>856</v>
      </c>
      <c r="J105" s="32">
        <f t="shared" si="13"/>
        <v>29144</v>
      </c>
      <c r="K105" s="32">
        <f t="shared" ref="K105:K118" si="29">SUM(E105-G105-I105)</f>
        <v>29144</v>
      </c>
      <c r="L105" s="32">
        <f t="shared" si="26"/>
        <v>0</v>
      </c>
      <c r="M105" s="32">
        <v>0</v>
      </c>
      <c r="N105" s="32">
        <f t="shared" ref="N105:N118" si="30">SUM(I105-M105)</f>
        <v>856</v>
      </c>
      <c r="O105" s="84">
        <f t="shared" si="21"/>
        <v>2.8533333333333334E-2</v>
      </c>
      <c r="P105" s="36">
        <f>SUM(H105/E105)</f>
        <v>0</v>
      </c>
      <c r="Q105" s="91">
        <f t="shared" si="27"/>
        <v>2.8533333333333334E-2</v>
      </c>
    </row>
    <row r="106" spans="1:17" ht="18" x14ac:dyDescent="0.25">
      <c r="A106" s="30">
        <v>314</v>
      </c>
      <c r="B106" s="90" t="s">
        <v>165</v>
      </c>
      <c r="C106" s="32">
        <v>30000</v>
      </c>
      <c r="D106" s="32">
        <v>0</v>
      </c>
      <c r="E106" s="32">
        <f t="shared" si="28"/>
        <v>30000</v>
      </c>
      <c r="F106" s="32">
        <v>30000</v>
      </c>
      <c r="G106" s="32">
        <v>0</v>
      </c>
      <c r="H106" s="32">
        <v>0</v>
      </c>
      <c r="I106" s="32">
        <v>0</v>
      </c>
      <c r="J106" s="32">
        <f t="shared" ref="J106:J118" si="31">SUM(F106-I106)</f>
        <v>30000</v>
      </c>
      <c r="K106" s="32">
        <f t="shared" si="29"/>
        <v>30000</v>
      </c>
      <c r="L106" s="32">
        <f t="shared" si="26"/>
        <v>0</v>
      </c>
      <c r="M106" s="32">
        <v>0</v>
      </c>
      <c r="N106" s="32">
        <f t="shared" si="30"/>
        <v>0</v>
      </c>
      <c r="O106" s="84">
        <f t="shared" si="21"/>
        <v>0</v>
      </c>
      <c r="P106" s="36">
        <f t="shared" ref="P106:P112" si="32">SUM(H106/E106)</f>
        <v>0</v>
      </c>
      <c r="Q106" s="91">
        <f t="shared" si="27"/>
        <v>0</v>
      </c>
    </row>
    <row r="107" spans="1:17" ht="18" x14ac:dyDescent="0.25">
      <c r="A107" s="30">
        <v>320</v>
      </c>
      <c r="B107" s="90" t="s">
        <v>166</v>
      </c>
      <c r="C107" s="32">
        <v>400</v>
      </c>
      <c r="D107" s="32">
        <v>0</v>
      </c>
      <c r="E107" s="32">
        <f t="shared" si="28"/>
        <v>400</v>
      </c>
      <c r="F107" s="32">
        <v>280</v>
      </c>
      <c r="G107" s="32">
        <v>0</v>
      </c>
      <c r="H107" s="32">
        <v>0</v>
      </c>
      <c r="I107" s="32">
        <v>0</v>
      </c>
      <c r="J107" s="32">
        <f t="shared" si="31"/>
        <v>280</v>
      </c>
      <c r="K107" s="32">
        <f t="shared" si="29"/>
        <v>400</v>
      </c>
      <c r="L107" s="32">
        <f t="shared" si="26"/>
        <v>120</v>
      </c>
      <c r="M107" s="32">
        <v>0</v>
      </c>
      <c r="N107" s="32">
        <f t="shared" si="30"/>
        <v>0</v>
      </c>
      <c r="O107" s="84">
        <f t="shared" si="21"/>
        <v>0</v>
      </c>
      <c r="P107" s="36">
        <f t="shared" si="32"/>
        <v>0</v>
      </c>
      <c r="Q107" s="91">
        <f t="shared" si="27"/>
        <v>0</v>
      </c>
    </row>
    <row r="108" spans="1:17" ht="18" x14ac:dyDescent="0.25">
      <c r="A108" s="30" t="s">
        <v>167</v>
      </c>
      <c r="B108" s="90" t="s">
        <v>168</v>
      </c>
      <c r="C108" s="32">
        <v>2000</v>
      </c>
      <c r="D108" s="32">
        <v>0</v>
      </c>
      <c r="E108" s="32">
        <v>2000</v>
      </c>
      <c r="F108" s="32">
        <v>2000</v>
      </c>
      <c r="G108" s="32">
        <v>0</v>
      </c>
      <c r="H108" s="32">
        <v>0</v>
      </c>
      <c r="I108" s="32">
        <v>17</v>
      </c>
      <c r="J108" s="32">
        <f t="shared" si="31"/>
        <v>1983</v>
      </c>
      <c r="K108" s="32">
        <f t="shared" si="29"/>
        <v>1983</v>
      </c>
      <c r="L108" s="32">
        <f t="shared" si="26"/>
        <v>0</v>
      </c>
      <c r="M108" s="32">
        <v>17</v>
      </c>
      <c r="N108" s="32">
        <f t="shared" si="30"/>
        <v>0</v>
      </c>
      <c r="O108" s="84">
        <f t="shared" si="21"/>
        <v>8.5000000000000006E-3</v>
      </c>
      <c r="P108" s="36">
        <f t="shared" si="32"/>
        <v>0</v>
      </c>
      <c r="Q108" s="91">
        <f t="shared" si="27"/>
        <v>8.5000000000000006E-3</v>
      </c>
    </row>
    <row r="109" spans="1:17" ht="18" x14ac:dyDescent="0.25">
      <c r="A109" s="30" t="s">
        <v>169</v>
      </c>
      <c r="B109" s="90" t="s">
        <v>170</v>
      </c>
      <c r="C109" s="32">
        <v>35000</v>
      </c>
      <c r="D109" s="32">
        <v>-7615</v>
      </c>
      <c r="E109" s="32">
        <f t="shared" si="28"/>
        <v>27385</v>
      </c>
      <c r="F109" s="32">
        <v>26385</v>
      </c>
      <c r="G109" s="32">
        <v>0</v>
      </c>
      <c r="H109" s="32">
        <v>216.02</v>
      </c>
      <c r="I109" s="32">
        <v>319</v>
      </c>
      <c r="J109" s="32">
        <f t="shared" si="31"/>
        <v>26066</v>
      </c>
      <c r="K109" s="32">
        <f t="shared" si="29"/>
        <v>27066</v>
      </c>
      <c r="L109" s="32">
        <f t="shared" si="26"/>
        <v>1000</v>
      </c>
      <c r="M109" s="32">
        <v>319</v>
      </c>
      <c r="N109" s="32">
        <f t="shared" si="30"/>
        <v>0</v>
      </c>
      <c r="O109" s="84">
        <f t="shared" si="21"/>
        <v>1.2090202766723518E-2</v>
      </c>
      <c r="P109" s="36">
        <f t="shared" si="32"/>
        <v>7.8882599963483666E-3</v>
      </c>
      <c r="Q109" s="91">
        <f t="shared" si="27"/>
        <v>1.2090202766723518E-2</v>
      </c>
    </row>
    <row r="110" spans="1:17" ht="18" x14ac:dyDescent="0.25">
      <c r="A110" s="30" t="s">
        <v>171</v>
      </c>
      <c r="B110" s="90" t="s">
        <v>162</v>
      </c>
      <c r="C110" s="32">
        <v>10000</v>
      </c>
      <c r="D110" s="32">
        <v>0</v>
      </c>
      <c r="E110" s="32">
        <f t="shared" si="28"/>
        <v>10000</v>
      </c>
      <c r="F110" s="32">
        <v>9500</v>
      </c>
      <c r="G110" s="32">
        <v>0</v>
      </c>
      <c r="H110" s="32">
        <v>19.260000000000002</v>
      </c>
      <c r="I110" s="32">
        <v>89</v>
      </c>
      <c r="J110" s="32">
        <f t="shared" si="31"/>
        <v>9411</v>
      </c>
      <c r="K110" s="32">
        <f t="shared" si="29"/>
        <v>9911</v>
      </c>
      <c r="L110" s="32">
        <f t="shared" si="26"/>
        <v>500</v>
      </c>
      <c r="M110" s="32">
        <v>89</v>
      </c>
      <c r="N110" s="32">
        <f t="shared" si="30"/>
        <v>0</v>
      </c>
      <c r="O110" s="84">
        <f t="shared" si="21"/>
        <v>9.3684210526315797E-3</v>
      </c>
      <c r="P110" s="36">
        <f t="shared" si="32"/>
        <v>1.9260000000000002E-3</v>
      </c>
      <c r="Q110" s="91">
        <f t="shared" si="27"/>
        <v>9.3684210526315797E-3</v>
      </c>
    </row>
    <row r="111" spans="1:17" ht="18" x14ac:dyDescent="0.25">
      <c r="A111" s="30" t="s">
        <v>172</v>
      </c>
      <c r="B111" s="90" t="s">
        <v>173</v>
      </c>
      <c r="C111" s="32">
        <v>47000</v>
      </c>
      <c r="D111" s="85">
        <v>0</v>
      </c>
      <c r="E111" s="32">
        <f>SUM(C111+D111)</f>
        <v>47000</v>
      </c>
      <c r="F111" s="32">
        <v>46000</v>
      </c>
      <c r="G111" s="32">
        <v>0</v>
      </c>
      <c r="H111" s="32">
        <v>1900</v>
      </c>
      <c r="I111" s="32">
        <v>5281</v>
      </c>
      <c r="J111" s="32">
        <f t="shared" si="31"/>
        <v>40719</v>
      </c>
      <c r="K111" s="32">
        <f t="shared" si="29"/>
        <v>41719</v>
      </c>
      <c r="L111" s="32">
        <f t="shared" si="26"/>
        <v>1000</v>
      </c>
      <c r="M111" s="32">
        <v>5281</v>
      </c>
      <c r="N111" s="32">
        <f t="shared" si="30"/>
        <v>0</v>
      </c>
      <c r="O111" s="84">
        <f t="shared" si="21"/>
        <v>0.11480434782608695</v>
      </c>
      <c r="P111" s="36">
        <f t="shared" si="32"/>
        <v>4.042553191489362E-2</v>
      </c>
      <c r="Q111" s="91">
        <f t="shared" si="27"/>
        <v>0.11480434782608695</v>
      </c>
    </row>
    <row r="112" spans="1:17" ht="18" x14ac:dyDescent="0.25">
      <c r="A112" s="30">
        <v>396</v>
      </c>
      <c r="B112" s="90" t="s">
        <v>174</v>
      </c>
      <c r="C112" s="32">
        <v>0</v>
      </c>
      <c r="D112" s="85">
        <v>2115</v>
      </c>
      <c r="E112" s="32">
        <f>SUM(C112+D112)</f>
        <v>2115</v>
      </c>
      <c r="F112" s="32">
        <v>2115</v>
      </c>
      <c r="G112" s="32">
        <v>0</v>
      </c>
      <c r="H112" s="32">
        <v>0</v>
      </c>
      <c r="I112" s="32">
        <v>0</v>
      </c>
      <c r="J112" s="32">
        <f t="shared" si="31"/>
        <v>2115</v>
      </c>
      <c r="K112" s="32">
        <f t="shared" si="29"/>
        <v>2115</v>
      </c>
      <c r="L112" s="32">
        <f t="shared" si="26"/>
        <v>0</v>
      </c>
      <c r="M112" s="32">
        <v>0</v>
      </c>
      <c r="N112" s="32">
        <f t="shared" si="30"/>
        <v>0</v>
      </c>
      <c r="O112" s="84">
        <f t="shared" si="21"/>
        <v>0</v>
      </c>
      <c r="P112" s="36">
        <f t="shared" si="32"/>
        <v>0</v>
      </c>
      <c r="Q112" s="91">
        <f>SUM(I112/F112*100%)</f>
        <v>0</v>
      </c>
    </row>
    <row r="113" spans="1:17" ht="18" x14ac:dyDescent="0.25">
      <c r="A113" s="30"/>
      <c r="B113" s="90"/>
      <c r="C113" s="32"/>
      <c r="D113" s="85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44"/>
      <c r="P113" s="36"/>
      <c r="Q113" s="89"/>
    </row>
    <row r="114" spans="1:17" ht="18" x14ac:dyDescent="0.25">
      <c r="A114" s="78"/>
      <c r="B114" s="79" t="s">
        <v>175</v>
      </c>
      <c r="C114" s="80">
        <f>SUM(C115:C118)</f>
        <v>381700</v>
      </c>
      <c r="D114" s="80">
        <v>0</v>
      </c>
      <c r="E114" s="80">
        <f>SUM(E115:E118)</f>
        <v>381700</v>
      </c>
      <c r="F114" s="80">
        <f>SUM(F115:F118)</f>
        <v>374000</v>
      </c>
      <c r="G114" s="80">
        <v>0</v>
      </c>
      <c r="H114" s="80">
        <f>SUM(H115:H118)</f>
        <v>30000</v>
      </c>
      <c r="I114" s="92">
        <f>SUM(I115:I118)</f>
        <v>53149</v>
      </c>
      <c r="J114" s="80">
        <f t="shared" si="31"/>
        <v>320851</v>
      </c>
      <c r="K114" s="80">
        <f>SUM(E114-G114-I114)</f>
        <v>328551</v>
      </c>
      <c r="L114" s="80">
        <f>SUM(E114-F114)</f>
        <v>7700</v>
      </c>
      <c r="M114" s="80">
        <f>SUM(M115:M118)</f>
        <v>50649</v>
      </c>
      <c r="N114" s="80">
        <f>SUM(I114-M114)</f>
        <v>2500</v>
      </c>
      <c r="O114" s="81">
        <f t="shared" si="21"/>
        <v>0.1421096256684492</v>
      </c>
      <c r="P114" s="28">
        <f>SUM(H114/E114)</f>
        <v>7.8595755829185224E-2</v>
      </c>
      <c r="Q114" s="82">
        <f>SUM(I114/F114*100%)</f>
        <v>0.1421096256684492</v>
      </c>
    </row>
    <row r="115" spans="1:17" ht="18" x14ac:dyDescent="0.25">
      <c r="A115" s="49" t="s">
        <v>176</v>
      </c>
      <c r="B115" s="83" t="s">
        <v>177</v>
      </c>
      <c r="C115" s="32">
        <v>40000</v>
      </c>
      <c r="D115" s="32">
        <v>0</v>
      </c>
      <c r="E115" s="32">
        <f>SUM(C115+D115)</f>
        <v>40000</v>
      </c>
      <c r="F115" s="32">
        <v>37000</v>
      </c>
      <c r="G115" s="32">
        <v>0</v>
      </c>
      <c r="H115" s="32">
        <v>0</v>
      </c>
      <c r="I115" s="32">
        <v>3149</v>
      </c>
      <c r="J115" s="32">
        <f t="shared" si="31"/>
        <v>33851</v>
      </c>
      <c r="K115" s="32">
        <f t="shared" si="29"/>
        <v>36851</v>
      </c>
      <c r="L115" s="32">
        <f>SUM(E115-F115)</f>
        <v>3000</v>
      </c>
      <c r="M115" s="32">
        <v>649</v>
      </c>
      <c r="N115" s="32">
        <f t="shared" si="30"/>
        <v>2500</v>
      </c>
      <c r="O115" s="84">
        <f t="shared" si="21"/>
        <v>8.5108108108108108E-2</v>
      </c>
      <c r="P115" s="28">
        <f t="shared" ref="P115:P118" si="33">SUM(H115/E115)</f>
        <v>0</v>
      </c>
      <c r="Q115" s="91">
        <f>SUM(I115/F115*100%)</f>
        <v>8.5108108108108108E-2</v>
      </c>
    </row>
    <row r="116" spans="1:17" ht="18" x14ac:dyDescent="0.25">
      <c r="A116" s="49" t="s">
        <v>178</v>
      </c>
      <c r="B116" s="83" t="s">
        <v>179</v>
      </c>
      <c r="C116" s="32">
        <v>20000</v>
      </c>
      <c r="D116" s="32">
        <v>0</v>
      </c>
      <c r="E116" s="32">
        <v>20000</v>
      </c>
      <c r="F116" s="32">
        <v>19000</v>
      </c>
      <c r="G116" s="32">
        <v>0</v>
      </c>
      <c r="H116" s="32">
        <v>0</v>
      </c>
      <c r="I116" s="32">
        <v>0</v>
      </c>
      <c r="J116" s="32">
        <f t="shared" si="31"/>
        <v>19000</v>
      </c>
      <c r="K116" s="32">
        <f t="shared" si="29"/>
        <v>20000</v>
      </c>
      <c r="L116" s="32">
        <f>SUM(E116-F116)</f>
        <v>1000</v>
      </c>
      <c r="M116" s="32">
        <v>0</v>
      </c>
      <c r="N116" s="32">
        <f t="shared" si="30"/>
        <v>0</v>
      </c>
      <c r="O116" s="84">
        <f t="shared" si="21"/>
        <v>0</v>
      </c>
      <c r="P116" s="28">
        <f t="shared" si="33"/>
        <v>0</v>
      </c>
      <c r="Q116" s="91">
        <f>SUM(I116/F116*100%)</f>
        <v>0</v>
      </c>
    </row>
    <row r="117" spans="1:17" ht="18" x14ac:dyDescent="0.25">
      <c r="A117" s="49">
        <v>641</v>
      </c>
      <c r="B117" s="83" t="s">
        <v>180</v>
      </c>
      <c r="C117" s="32">
        <v>21700</v>
      </c>
      <c r="D117" s="32">
        <v>0</v>
      </c>
      <c r="E117" s="32">
        <v>21700</v>
      </c>
      <c r="F117" s="32">
        <v>18000</v>
      </c>
      <c r="G117" s="32">
        <v>0</v>
      </c>
      <c r="H117" s="32">
        <v>0</v>
      </c>
      <c r="I117" s="32">
        <v>0</v>
      </c>
      <c r="J117" s="32">
        <f t="shared" si="31"/>
        <v>18000</v>
      </c>
      <c r="K117" s="32">
        <f t="shared" si="29"/>
        <v>21700</v>
      </c>
      <c r="L117" s="32">
        <f>SUM(E117-F117)</f>
        <v>3700</v>
      </c>
      <c r="M117" s="32">
        <v>0</v>
      </c>
      <c r="N117" s="80">
        <f t="shared" si="30"/>
        <v>0</v>
      </c>
      <c r="O117" s="84">
        <f t="shared" si="21"/>
        <v>0</v>
      </c>
      <c r="P117" s="28">
        <f t="shared" si="33"/>
        <v>0</v>
      </c>
      <c r="Q117" s="91">
        <f>SUM(I117/F117*100%)</f>
        <v>0</v>
      </c>
    </row>
    <row r="118" spans="1:17" ht="19.5" thickBot="1" x14ac:dyDescent="0.35">
      <c r="A118" s="93">
        <v>669</v>
      </c>
      <c r="B118" s="94" t="s">
        <v>181</v>
      </c>
      <c r="C118" s="95">
        <v>300000</v>
      </c>
      <c r="D118" s="96">
        <v>0</v>
      </c>
      <c r="E118" s="96">
        <v>300000</v>
      </c>
      <c r="F118" s="95">
        <v>300000</v>
      </c>
      <c r="G118" s="96">
        <v>0</v>
      </c>
      <c r="H118" s="96">
        <v>30000</v>
      </c>
      <c r="I118" s="63">
        <v>50000</v>
      </c>
      <c r="J118" s="63">
        <f t="shared" si="31"/>
        <v>250000</v>
      </c>
      <c r="K118" s="63">
        <f t="shared" si="29"/>
        <v>250000</v>
      </c>
      <c r="L118" s="63">
        <f>SUM(E118-F118)</f>
        <v>0</v>
      </c>
      <c r="M118" s="96">
        <v>50000</v>
      </c>
      <c r="N118" s="97">
        <f t="shared" si="30"/>
        <v>0</v>
      </c>
      <c r="O118" s="67">
        <f t="shared" si="21"/>
        <v>0.16666666666666666</v>
      </c>
      <c r="P118" s="98">
        <f t="shared" si="33"/>
        <v>0.1</v>
      </c>
      <c r="Q118" s="99">
        <f>SUM(I118/F118*100%)</f>
        <v>0.16666666666666666</v>
      </c>
    </row>
    <row r="119" spans="1:17" ht="18.75" x14ac:dyDescent="0.3">
      <c r="A119" s="100" t="s">
        <v>182</v>
      </c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3"/>
    </row>
  </sheetData>
  <mergeCells count="10">
    <mergeCell ref="A66:Q66"/>
    <mergeCell ref="A67:Q67"/>
    <mergeCell ref="A68:Q68"/>
    <mergeCell ref="A69:Q69"/>
    <mergeCell ref="A2:Q2"/>
    <mergeCell ref="A3:Q3"/>
    <mergeCell ref="A4:Q4"/>
    <mergeCell ref="A5:Q5"/>
    <mergeCell ref="A6:Q6"/>
    <mergeCell ref="A65:Q65"/>
  </mergeCells>
  <pageMargins left="0.45" right="0" top="0.34" bottom="0" header="0.31496062992125984" footer="0"/>
  <pageSetup paperSize="5" scale="4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2017-10-05T21:07:24Z</cp:lastPrinted>
  <dcterms:created xsi:type="dcterms:W3CDTF">2017-10-05T17:38:56Z</dcterms:created>
  <dcterms:modified xsi:type="dcterms:W3CDTF">2017-10-05T21:07:28Z</dcterms:modified>
</cp:coreProperties>
</file>