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7\11 NOVIEMBRE 2017\TRANSPARENCIA\"/>
    </mc:Choice>
  </mc:AlternateContent>
  <bookViews>
    <workbookView xWindow="120" yWindow="105" windowWidth="23715" windowHeight="92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Hoja1!$A$1:$Q$112</definedName>
  </definedNames>
  <calcPr calcId="162913"/>
</workbook>
</file>

<file path=xl/calcChain.xml><?xml version="1.0" encoding="utf-8"?>
<calcChain xmlns="http://schemas.openxmlformats.org/spreadsheetml/2006/main">
  <c r="Q111" i="1" l="1"/>
  <c r="P111" i="1"/>
  <c r="O111" i="1"/>
  <c r="N111" i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O108" i="1"/>
  <c r="N108" i="1"/>
  <c r="L108" i="1"/>
  <c r="K108" i="1"/>
  <c r="J108" i="1"/>
  <c r="E108" i="1"/>
  <c r="P108" i="1" s="1"/>
  <c r="M107" i="1"/>
  <c r="L107" i="1"/>
  <c r="I107" i="1"/>
  <c r="N107" i="1" s="1"/>
  <c r="H107" i="1"/>
  <c r="P107" i="1" s="1"/>
  <c r="F107" i="1"/>
  <c r="E107" i="1"/>
  <c r="C107" i="1"/>
  <c r="Q105" i="1"/>
  <c r="O105" i="1"/>
  <c r="N105" i="1"/>
  <c r="L105" i="1"/>
  <c r="J105" i="1"/>
  <c r="E105" i="1"/>
  <c r="P105" i="1" s="1"/>
  <c r="Q104" i="1"/>
  <c r="O104" i="1"/>
  <c r="N104" i="1"/>
  <c r="J104" i="1"/>
  <c r="E104" i="1"/>
  <c r="P104" i="1" s="1"/>
  <c r="Q103" i="1"/>
  <c r="O103" i="1"/>
  <c r="N103" i="1"/>
  <c r="J103" i="1"/>
  <c r="E103" i="1"/>
  <c r="P103" i="1" s="1"/>
  <c r="Q102" i="1"/>
  <c r="O102" i="1"/>
  <c r="N102" i="1"/>
  <c r="J102" i="1"/>
  <c r="E102" i="1"/>
  <c r="P102" i="1" s="1"/>
  <c r="Q101" i="1"/>
  <c r="P101" i="1"/>
  <c r="O101" i="1"/>
  <c r="N101" i="1"/>
  <c r="L101" i="1"/>
  <c r="K101" i="1"/>
  <c r="J101" i="1"/>
  <c r="Q100" i="1"/>
  <c r="O100" i="1"/>
  <c r="N100" i="1"/>
  <c r="K100" i="1"/>
  <c r="J100" i="1"/>
  <c r="E100" i="1"/>
  <c r="L100" i="1" s="1"/>
  <c r="Q99" i="1"/>
  <c r="O99" i="1"/>
  <c r="N99" i="1"/>
  <c r="J99" i="1"/>
  <c r="E99" i="1"/>
  <c r="L99" i="1" s="1"/>
  <c r="Q98" i="1"/>
  <c r="O98" i="1"/>
  <c r="N98" i="1"/>
  <c r="J98" i="1"/>
  <c r="E98" i="1"/>
  <c r="L98" i="1" s="1"/>
  <c r="M97" i="1"/>
  <c r="J97" i="1"/>
  <c r="I97" i="1"/>
  <c r="H97" i="1"/>
  <c r="F97" i="1"/>
  <c r="D97" i="1"/>
  <c r="C97" i="1"/>
  <c r="O95" i="1"/>
  <c r="N95" i="1"/>
  <c r="J95" i="1"/>
  <c r="E95" i="1"/>
  <c r="P95" i="1" s="1"/>
  <c r="O94" i="1"/>
  <c r="N94" i="1"/>
  <c r="J94" i="1"/>
  <c r="E94" i="1"/>
  <c r="P94" i="1" s="1"/>
  <c r="O93" i="1"/>
  <c r="N93" i="1"/>
  <c r="J93" i="1"/>
  <c r="E93" i="1"/>
  <c r="P93" i="1" s="1"/>
  <c r="O92" i="1"/>
  <c r="N92" i="1"/>
  <c r="J92" i="1"/>
  <c r="E92" i="1"/>
  <c r="P92" i="1" s="1"/>
  <c r="O91" i="1"/>
  <c r="N91" i="1"/>
  <c r="J91" i="1"/>
  <c r="E91" i="1"/>
  <c r="P91" i="1" s="1"/>
  <c r="O90" i="1"/>
  <c r="N90" i="1"/>
  <c r="J90" i="1"/>
  <c r="E90" i="1"/>
  <c r="P90" i="1" s="1"/>
  <c r="O89" i="1"/>
  <c r="N89" i="1"/>
  <c r="J89" i="1"/>
  <c r="E89" i="1"/>
  <c r="P89" i="1" s="1"/>
  <c r="O88" i="1"/>
  <c r="N88" i="1"/>
  <c r="J88" i="1"/>
  <c r="E88" i="1"/>
  <c r="P88" i="1" s="1"/>
  <c r="O87" i="1"/>
  <c r="N87" i="1"/>
  <c r="J87" i="1"/>
  <c r="E87" i="1"/>
  <c r="P87" i="1" s="1"/>
  <c r="O86" i="1"/>
  <c r="N86" i="1"/>
  <c r="J86" i="1"/>
  <c r="E86" i="1"/>
  <c r="P86" i="1" s="1"/>
  <c r="O85" i="1"/>
  <c r="N85" i="1"/>
  <c r="J85" i="1"/>
  <c r="E85" i="1"/>
  <c r="P85" i="1" s="1"/>
  <c r="O84" i="1"/>
  <c r="N84" i="1"/>
  <c r="J84" i="1"/>
  <c r="E84" i="1"/>
  <c r="P84" i="1" s="1"/>
  <c r="O83" i="1"/>
  <c r="N83" i="1"/>
  <c r="J83" i="1"/>
  <c r="E83" i="1"/>
  <c r="P83" i="1" s="1"/>
  <c r="O82" i="1"/>
  <c r="N82" i="1"/>
  <c r="J82" i="1"/>
  <c r="E82" i="1"/>
  <c r="P82" i="1" s="1"/>
  <c r="O81" i="1"/>
  <c r="N81" i="1"/>
  <c r="J81" i="1"/>
  <c r="E81" i="1"/>
  <c r="P81" i="1" s="1"/>
  <c r="O80" i="1"/>
  <c r="N80" i="1"/>
  <c r="J80" i="1"/>
  <c r="E80" i="1"/>
  <c r="P80" i="1" s="1"/>
  <c r="O79" i="1"/>
  <c r="N79" i="1"/>
  <c r="J79" i="1"/>
  <c r="E79" i="1"/>
  <c r="P79" i="1" s="1"/>
  <c r="O78" i="1"/>
  <c r="N78" i="1"/>
  <c r="J78" i="1"/>
  <c r="E78" i="1"/>
  <c r="P78" i="1" s="1"/>
  <c r="O77" i="1"/>
  <c r="N77" i="1"/>
  <c r="J77" i="1"/>
  <c r="E77" i="1"/>
  <c r="P77" i="1" s="1"/>
  <c r="O76" i="1"/>
  <c r="N76" i="1"/>
  <c r="J76" i="1"/>
  <c r="E76" i="1"/>
  <c r="P76" i="1" s="1"/>
  <c r="O75" i="1"/>
  <c r="N75" i="1"/>
  <c r="J75" i="1"/>
  <c r="E75" i="1"/>
  <c r="P75" i="1" s="1"/>
  <c r="O74" i="1"/>
  <c r="N74" i="1"/>
  <c r="J74" i="1"/>
  <c r="E74" i="1"/>
  <c r="P74" i="1" s="1"/>
  <c r="O73" i="1"/>
  <c r="N73" i="1"/>
  <c r="J73" i="1"/>
  <c r="E73" i="1"/>
  <c r="P73" i="1" s="1"/>
  <c r="O72" i="1"/>
  <c r="N72" i="1"/>
  <c r="J72" i="1"/>
  <c r="E72" i="1"/>
  <c r="P72" i="1" s="1"/>
  <c r="O71" i="1"/>
  <c r="N71" i="1"/>
  <c r="J71" i="1"/>
  <c r="E71" i="1"/>
  <c r="P71" i="1" s="1"/>
  <c r="O70" i="1"/>
  <c r="N70" i="1"/>
  <c r="J70" i="1"/>
  <c r="E70" i="1"/>
  <c r="P70" i="1" s="1"/>
  <c r="O69" i="1"/>
  <c r="N69" i="1"/>
  <c r="J69" i="1"/>
  <c r="E69" i="1"/>
  <c r="P69" i="1" s="1"/>
  <c r="O68" i="1"/>
  <c r="N68" i="1"/>
  <c r="J68" i="1"/>
  <c r="E68" i="1"/>
  <c r="P68" i="1" s="1"/>
  <c r="O67" i="1"/>
  <c r="N67" i="1"/>
  <c r="J67" i="1"/>
  <c r="E67" i="1"/>
  <c r="P67" i="1" s="1"/>
  <c r="Q66" i="1"/>
  <c r="P66" i="1"/>
  <c r="O66" i="1"/>
  <c r="N66" i="1"/>
  <c r="L66" i="1"/>
  <c r="K66" i="1"/>
  <c r="J66" i="1"/>
  <c r="O65" i="1"/>
  <c r="N65" i="1"/>
  <c r="J65" i="1"/>
  <c r="E65" i="1"/>
  <c r="Q65" i="1" s="1"/>
  <c r="O64" i="1"/>
  <c r="N64" i="1"/>
  <c r="J64" i="1"/>
  <c r="E64" i="1"/>
  <c r="Q64" i="1" s="1"/>
  <c r="O52" i="1"/>
  <c r="N52" i="1"/>
  <c r="J52" i="1"/>
  <c r="E52" i="1"/>
  <c r="Q52" i="1" s="1"/>
  <c r="O51" i="1"/>
  <c r="N51" i="1"/>
  <c r="J51" i="1"/>
  <c r="E51" i="1"/>
  <c r="Q51" i="1" s="1"/>
  <c r="P50" i="1"/>
  <c r="O50" i="1"/>
  <c r="N50" i="1"/>
  <c r="J50" i="1"/>
  <c r="E50" i="1"/>
  <c r="Q50" i="1" s="1"/>
  <c r="P49" i="1"/>
  <c r="O49" i="1"/>
  <c r="N49" i="1"/>
  <c r="K49" i="1"/>
  <c r="J49" i="1"/>
  <c r="E49" i="1"/>
  <c r="Q49" i="1" s="1"/>
  <c r="O48" i="1"/>
  <c r="N48" i="1"/>
  <c r="J48" i="1"/>
  <c r="E48" i="1"/>
  <c r="Q48" i="1" s="1"/>
  <c r="O47" i="1"/>
  <c r="N47" i="1"/>
  <c r="J47" i="1"/>
  <c r="E47" i="1"/>
  <c r="Q47" i="1" s="1"/>
  <c r="P46" i="1"/>
  <c r="O46" i="1"/>
  <c r="N46" i="1"/>
  <c r="J46" i="1"/>
  <c r="E46" i="1"/>
  <c r="Q46" i="1" s="1"/>
  <c r="O45" i="1"/>
  <c r="N45" i="1"/>
  <c r="K45" i="1"/>
  <c r="J45" i="1"/>
  <c r="E45" i="1"/>
  <c r="P45" i="1" s="1"/>
  <c r="O44" i="1"/>
  <c r="N44" i="1"/>
  <c r="J44" i="1"/>
  <c r="E44" i="1"/>
  <c r="O43" i="1"/>
  <c r="N43" i="1"/>
  <c r="K43" i="1"/>
  <c r="J43" i="1"/>
  <c r="E43" i="1"/>
  <c r="P43" i="1" s="1"/>
  <c r="O42" i="1"/>
  <c r="N42" i="1"/>
  <c r="J42" i="1"/>
  <c r="E42" i="1"/>
  <c r="O41" i="1"/>
  <c r="N41" i="1"/>
  <c r="J41" i="1"/>
  <c r="E41" i="1"/>
  <c r="P41" i="1" s="1"/>
  <c r="O40" i="1"/>
  <c r="N40" i="1"/>
  <c r="J40" i="1"/>
  <c r="E40" i="1"/>
  <c r="P40" i="1" s="1"/>
  <c r="O39" i="1"/>
  <c r="N39" i="1"/>
  <c r="J39" i="1"/>
  <c r="E39" i="1"/>
  <c r="P39" i="1" s="1"/>
  <c r="O38" i="1"/>
  <c r="N38" i="1"/>
  <c r="J38" i="1"/>
  <c r="E38" i="1"/>
  <c r="P38" i="1" s="1"/>
  <c r="O37" i="1"/>
  <c r="N37" i="1"/>
  <c r="J37" i="1"/>
  <c r="E37" i="1"/>
  <c r="P37" i="1" s="1"/>
  <c r="O36" i="1"/>
  <c r="N36" i="1"/>
  <c r="J36" i="1"/>
  <c r="E36" i="1"/>
  <c r="P36" i="1" s="1"/>
  <c r="O35" i="1"/>
  <c r="N35" i="1"/>
  <c r="J35" i="1"/>
  <c r="E35" i="1"/>
  <c r="P35" i="1" s="1"/>
  <c r="O34" i="1"/>
  <c r="N34" i="1"/>
  <c r="J34" i="1"/>
  <c r="E34" i="1"/>
  <c r="P34" i="1" s="1"/>
  <c r="O33" i="1"/>
  <c r="N33" i="1"/>
  <c r="J33" i="1"/>
  <c r="E33" i="1"/>
  <c r="P33" i="1" s="1"/>
  <c r="O32" i="1"/>
  <c r="N32" i="1"/>
  <c r="J32" i="1"/>
  <c r="E32" i="1"/>
  <c r="P32" i="1" s="1"/>
  <c r="O31" i="1"/>
  <c r="N31" i="1"/>
  <c r="J31" i="1"/>
  <c r="E31" i="1"/>
  <c r="P31" i="1" s="1"/>
  <c r="O30" i="1"/>
  <c r="N30" i="1"/>
  <c r="J30" i="1"/>
  <c r="E30" i="1"/>
  <c r="P30" i="1" s="1"/>
  <c r="O29" i="1"/>
  <c r="N29" i="1"/>
  <c r="J29" i="1"/>
  <c r="E29" i="1"/>
  <c r="P29" i="1" s="1"/>
  <c r="O28" i="1"/>
  <c r="N28" i="1"/>
  <c r="J28" i="1"/>
  <c r="E28" i="1"/>
  <c r="P28" i="1" s="1"/>
  <c r="O27" i="1"/>
  <c r="N27" i="1"/>
  <c r="J27" i="1"/>
  <c r="E27" i="1"/>
  <c r="P27" i="1" s="1"/>
  <c r="O26" i="1"/>
  <c r="N26" i="1"/>
  <c r="J26" i="1"/>
  <c r="E26" i="1"/>
  <c r="P26" i="1" s="1"/>
  <c r="O25" i="1"/>
  <c r="N25" i="1"/>
  <c r="J25" i="1"/>
  <c r="E25" i="1"/>
  <c r="P25" i="1" s="1"/>
  <c r="O24" i="1"/>
  <c r="N24" i="1"/>
  <c r="J24" i="1"/>
  <c r="E24" i="1"/>
  <c r="P24" i="1" s="1"/>
  <c r="O23" i="1"/>
  <c r="N23" i="1"/>
  <c r="J23" i="1"/>
  <c r="E23" i="1"/>
  <c r="P23" i="1" s="1"/>
  <c r="O22" i="1"/>
  <c r="N22" i="1"/>
  <c r="J22" i="1"/>
  <c r="E22" i="1"/>
  <c r="P22" i="1" s="1"/>
  <c r="O21" i="1"/>
  <c r="N21" i="1"/>
  <c r="J21" i="1"/>
  <c r="E21" i="1"/>
  <c r="P21" i="1" s="1"/>
  <c r="M20" i="1"/>
  <c r="I20" i="1"/>
  <c r="N20" i="1" s="1"/>
  <c r="H20" i="1"/>
  <c r="F20" i="1"/>
  <c r="O20" i="1" s="1"/>
  <c r="D20" i="1"/>
  <c r="C20" i="1"/>
  <c r="P18" i="1"/>
  <c r="O18" i="1"/>
  <c r="N18" i="1"/>
  <c r="L18" i="1"/>
  <c r="J18" i="1"/>
  <c r="E18" i="1"/>
  <c r="K18" i="1" s="1"/>
  <c r="P17" i="1"/>
  <c r="O17" i="1"/>
  <c r="N17" i="1"/>
  <c r="L17" i="1"/>
  <c r="J17" i="1"/>
  <c r="E17" i="1"/>
  <c r="K17" i="1" s="1"/>
  <c r="P16" i="1"/>
  <c r="O16" i="1"/>
  <c r="N16" i="1"/>
  <c r="L16" i="1"/>
  <c r="J16" i="1"/>
  <c r="E16" i="1"/>
  <c r="K16" i="1" s="1"/>
  <c r="P15" i="1"/>
  <c r="O15" i="1"/>
  <c r="N15" i="1"/>
  <c r="L15" i="1"/>
  <c r="J15" i="1"/>
  <c r="E15" i="1"/>
  <c r="K15" i="1" s="1"/>
  <c r="P14" i="1"/>
  <c r="O14" i="1"/>
  <c r="N14" i="1"/>
  <c r="L14" i="1"/>
  <c r="J14" i="1"/>
  <c r="E14" i="1"/>
  <c r="K14" i="1" s="1"/>
  <c r="P13" i="1"/>
  <c r="O13" i="1"/>
  <c r="N13" i="1"/>
  <c r="L13" i="1"/>
  <c r="J13" i="1"/>
  <c r="E13" i="1"/>
  <c r="K13" i="1" s="1"/>
  <c r="P12" i="1"/>
  <c r="O12" i="1"/>
  <c r="N12" i="1"/>
  <c r="L12" i="1"/>
  <c r="J12" i="1"/>
  <c r="E12" i="1"/>
  <c r="K12" i="1" s="1"/>
  <c r="P11" i="1"/>
  <c r="O11" i="1"/>
  <c r="N11" i="1"/>
  <c r="L11" i="1"/>
  <c r="J11" i="1"/>
  <c r="E11" i="1"/>
  <c r="K11" i="1" s="1"/>
  <c r="P10" i="1"/>
  <c r="O10" i="1"/>
  <c r="N10" i="1"/>
  <c r="L10" i="1"/>
  <c r="J10" i="1"/>
  <c r="E10" i="1"/>
  <c r="K10" i="1" s="1"/>
  <c r="O9" i="1"/>
  <c r="N9" i="1"/>
  <c r="L9" i="1"/>
  <c r="K9" i="1"/>
  <c r="J9" i="1"/>
  <c r="E9" i="1"/>
  <c r="Q9" i="1" s="1"/>
  <c r="M8" i="1"/>
  <c r="I8" i="1"/>
  <c r="N8" i="1" s="1"/>
  <c r="H8" i="1"/>
  <c r="F8" i="1"/>
  <c r="J8" i="1" s="1"/>
  <c r="E8" i="1"/>
  <c r="K8" i="1" s="1"/>
  <c r="C8" i="1"/>
  <c r="K48" i="1" l="1"/>
  <c r="J20" i="1"/>
  <c r="E97" i="1"/>
  <c r="L97" i="1" s="1"/>
  <c r="K98" i="1"/>
  <c r="L104" i="1"/>
  <c r="L8" i="1"/>
  <c r="P9" i="1"/>
  <c r="Q10" i="1"/>
  <c r="Q11" i="1"/>
  <c r="Q12" i="1"/>
  <c r="Q13" i="1"/>
  <c r="Q14" i="1"/>
  <c r="Q15" i="1"/>
  <c r="Q16" i="1"/>
  <c r="Q17" i="1"/>
  <c r="Q18" i="1"/>
  <c r="K47" i="1"/>
  <c r="K51" i="1"/>
  <c r="P100" i="1"/>
  <c r="P8" i="1"/>
  <c r="P99" i="1"/>
  <c r="L103" i="1"/>
  <c r="K46" i="1"/>
  <c r="K50" i="1"/>
  <c r="N97" i="1"/>
  <c r="P98" i="1"/>
  <c r="K107" i="1"/>
  <c r="P20" i="1"/>
  <c r="Q20" i="1"/>
  <c r="K52" i="1"/>
  <c r="K99" i="1"/>
  <c r="P48" i="1"/>
  <c r="P52" i="1"/>
  <c r="E20" i="1"/>
  <c r="L20" i="1" s="1"/>
  <c r="P47" i="1"/>
  <c r="P51" i="1"/>
  <c r="L102" i="1"/>
  <c r="J107" i="1"/>
  <c r="O8" i="1"/>
  <c r="L21" i="1"/>
  <c r="Q21" i="1"/>
  <c r="L22" i="1"/>
  <c r="Q22" i="1"/>
  <c r="L23" i="1"/>
  <c r="Q23" i="1"/>
  <c r="L24" i="1"/>
  <c r="Q24" i="1"/>
  <c r="L25" i="1"/>
  <c r="Q25" i="1"/>
  <c r="L26" i="1"/>
  <c r="Q26" i="1"/>
  <c r="L27" i="1"/>
  <c r="Q27" i="1"/>
  <c r="L28" i="1"/>
  <c r="Q28" i="1"/>
  <c r="L29" i="1"/>
  <c r="Q29" i="1"/>
  <c r="L30" i="1"/>
  <c r="Q30" i="1"/>
  <c r="L31" i="1"/>
  <c r="Q31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L39" i="1"/>
  <c r="Q39" i="1"/>
  <c r="L40" i="1"/>
  <c r="Q40" i="1"/>
  <c r="L41" i="1"/>
  <c r="Q41" i="1"/>
  <c r="Q42" i="1"/>
  <c r="L42" i="1"/>
  <c r="Q44" i="1"/>
  <c r="L44" i="1"/>
  <c r="Q8" i="1"/>
  <c r="P42" i="1"/>
  <c r="P44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Q43" i="1"/>
  <c r="L43" i="1"/>
  <c r="K44" i="1"/>
  <c r="Q45" i="1"/>
  <c r="L45" i="1"/>
  <c r="K64" i="1"/>
  <c r="P64" i="1"/>
  <c r="K65" i="1"/>
  <c r="P65" i="1"/>
  <c r="L67" i="1"/>
  <c r="Q67" i="1"/>
  <c r="L68" i="1"/>
  <c r="Q68" i="1"/>
  <c r="L69" i="1"/>
  <c r="Q69" i="1"/>
  <c r="L70" i="1"/>
  <c r="Q70" i="1"/>
  <c r="L71" i="1"/>
  <c r="Q71" i="1"/>
  <c r="L72" i="1"/>
  <c r="Q72" i="1"/>
  <c r="L73" i="1"/>
  <c r="Q73" i="1"/>
  <c r="L74" i="1"/>
  <c r="Q74" i="1"/>
  <c r="L75" i="1"/>
  <c r="Q75" i="1"/>
  <c r="L76" i="1"/>
  <c r="Q76" i="1"/>
  <c r="L77" i="1"/>
  <c r="Q77" i="1"/>
  <c r="L78" i="1"/>
  <c r="Q78" i="1"/>
  <c r="L79" i="1"/>
  <c r="Q79" i="1"/>
  <c r="L80" i="1"/>
  <c r="Q80" i="1"/>
  <c r="L81" i="1"/>
  <c r="Q81" i="1"/>
  <c r="L82" i="1"/>
  <c r="Q82" i="1"/>
  <c r="L83" i="1"/>
  <c r="Q83" i="1"/>
  <c r="L84" i="1"/>
  <c r="Q84" i="1"/>
  <c r="L85" i="1"/>
  <c r="Q85" i="1"/>
  <c r="L86" i="1"/>
  <c r="Q86" i="1"/>
  <c r="L87" i="1"/>
  <c r="Q87" i="1"/>
  <c r="L88" i="1"/>
  <c r="Q88" i="1"/>
  <c r="L89" i="1"/>
  <c r="Q89" i="1"/>
  <c r="L90" i="1"/>
  <c r="Q90" i="1"/>
  <c r="L91" i="1"/>
  <c r="Q91" i="1"/>
  <c r="L92" i="1"/>
  <c r="Q92" i="1"/>
  <c r="L93" i="1"/>
  <c r="Q93" i="1"/>
  <c r="L94" i="1"/>
  <c r="Q94" i="1"/>
  <c r="L95" i="1"/>
  <c r="Q95" i="1"/>
  <c r="K97" i="1"/>
  <c r="O97" i="1"/>
  <c r="K102" i="1"/>
  <c r="K103" i="1"/>
  <c r="K104" i="1"/>
  <c r="K105" i="1"/>
  <c r="O107" i="1"/>
  <c r="L64" i="1"/>
  <c r="L65" i="1"/>
  <c r="Q97" i="1"/>
  <c r="Q107" i="1"/>
  <c r="L46" i="1"/>
  <c r="L47" i="1"/>
  <c r="L48" i="1"/>
  <c r="L49" i="1"/>
  <c r="L50" i="1"/>
  <c r="L51" i="1"/>
  <c r="L52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20" i="1" l="1"/>
  <c r="P97" i="1"/>
</calcChain>
</file>

<file path=xl/sharedStrings.xml><?xml version="1.0" encoding="utf-8"?>
<sst xmlns="http://schemas.openxmlformats.org/spreadsheetml/2006/main" count="200" uniqueCount="177">
  <si>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</si>
  <si>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</si>
  <si>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</si>
  <si>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 DE OCTUBRE DE 2017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</si>
  <si>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</si>
  <si>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</si>
  <si>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</si>
  <si>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</si>
  <si>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</si>
  <si>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</si>
  <si>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</si>
  <si>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</si>
  <si>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</si>
  <si>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</si>
  <si>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</si>
  <si>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</si>
  <si>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</si>
  <si>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</si>
  <si>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</si>
  <si>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% EJEC. (COMP. VS MOD.) 
7=(4/2)</t>
  </si>
  <si>
    <t xml:space="preserve">(14)                         %EJECUCIÓN ACUMULADA 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</si>
  <si>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</si>
  <si>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</si>
  <si>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</si>
  <si>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</si>
  <si>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</si>
  <si>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</si>
  <si>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</si>
  <si>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</si>
  <si>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</si>
  <si>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</si>
  <si>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</si>
  <si>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</si>
  <si>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</si>
  <si>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</si>
  <si>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</si>
  <si>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</si>
  <si>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</si>
  <si>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</si>
  <si>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</si>
  <si>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</si>
  <si>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</si>
  <si>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</si>
  <si>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</si>
  <si>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</si>
  <si>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</si>
  <si>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</si>
  <si>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</si>
  <si>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</si>
  <si>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</si>
  <si>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</si>
  <si>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</si>
  <si>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</si>
  <si>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</si>
  <si>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</si>
  <si>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</si>
  <si>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</si>
  <si>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</si>
  <si>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</si>
  <si>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</si>
  <si>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</si>
  <si>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</si>
  <si>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</si>
  <si>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</si>
  <si>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</si>
  <si>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</si>
  <si>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</si>
  <si>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</si>
  <si>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</si>
  <si>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</si>
  <si>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</si>
  <si>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</si>
  <si>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</si>
  <si>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</si>
  <si>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</si>
  <si>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</si>
  <si>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</si>
  <si>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</si>
  <si>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</si>
  <si>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</si>
  <si>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SERVICIOS MEDICOS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</si>
  <si>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</si>
  <si>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</si>
  <si>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</si>
  <si>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</si>
  <si>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</si>
  <si>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</si>
  <si>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</si>
  <si>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</si>
  <si>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</si>
  <si>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</si>
  <si>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</si>
  <si>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</si>
  <si>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</si>
  <si>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</si>
  <si>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SERVICIOS BASICOS CRÉDITOS RECONOCIDOS</t>
  </si>
  <si>
    <t>TRANSPORTE DE PERSONAS CRÉDITOS RECONOCIDOS</t>
  </si>
  <si>
    <t>SERVICIOS COMERCIALES CRÉDITOS RECONOCIDOS</t>
  </si>
  <si>
    <t>MANTENIMIENTO Y REPARACIÓN CRÉDITOS RECONOCIDOS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</si>
  <si>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</si>
  <si>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</si>
  <si>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</si>
  <si>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</si>
  <si>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</si>
  <si>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</si>
  <si>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</si>
  <si>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</si>
  <si>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</si>
  <si>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</si>
  <si>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</si>
  <si>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</si>
  <si>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</si>
  <si>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</si>
  <si>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</si>
  <si>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</si>
  <si>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</si>
  <si>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</si>
  <si>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</si>
  <si>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</si>
  <si>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</si>
  <si>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</si>
  <si>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</si>
  <si>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</si>
  <si>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</si>
  <si>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</si>
  <si>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</si>
  <si>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</si>
  <si>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</si>
  <si>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</si>
  <si>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</si>
  <si>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</si>
  <si>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</si>
  <si>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</si>
  <si>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</si>
  <si>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</si>
  <si>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</si>
  <si>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</si>
  <si>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</si>
  <si>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</si>
  <si>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</si>
  <si>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</si>
  <si>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</si>
  <si>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</si>
  <si>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</si>
  <si>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</si>
  <si>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</si>
  <si>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</si>
  <si>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</si>
  <si>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</si>
  <si>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</si>
  <si>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</si>
  <si>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</si>
  <si>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PRODUCTOS DE PAPEL  CRÉDITOS RECONOCIDOS</t>
  </si>
  <si>
    <t>PRODUCTOS VARIOS 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</si>
  <si>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</si>
  <si>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</si>
  <si>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</si>
  <si>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</si>
  <si>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</si>
  <si>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</si>
  <si>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</si>
  <si>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</si>
  <si>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</si>
  <si>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</si>
  <si>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</si>
  <si>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380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</si>
  <si>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</si>
  <si>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</si>
  <si>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</si>
  <si>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</si>
  <si>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</si>
  <si>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</si>
  <si>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</si>
  <si>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</si>
  <si>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</si>
  <si>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</si>
  <si>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(13)                     % EJEC. (COMP. ACUM.  VS ASIG.) 
(7/4)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</si>
</sst>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3" fontId="3" fillId="0" borderId="5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1" xfId="0" applyFont="1" applyFill="1" applyBorder="1" applyAlignment="1"/>
    <xf numFmtId="0" fontId="3" fillId="0" borderId="4" xfId="0" applyFont="1" applyFill="1" applyBorder="1" applyAlignment="1">
      <alignment horizontal="left" wrapText="1"/>
    </xf>
    <xf numFmtId="3" fontId="3" fillId="0" borderId="11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4" xfId="0" applyNumberFormat="1" applyFont="1" applyFill="1" applyBorder="1" applyAlignment="1"/>
    <xf numFmtId="9" fontId="6" fillId="0" borderId="11" xfId="0" applyNumberFormat="1" applyFont="1" applyFill="1" applyBorder="1" applyAlignment="1">
      <alignment wrapText="1"/>
    </xf>
    <xf numFmtId="10" fontId="3" fillId="0" borderId="0" xfId="0" applyNumberFormat="1" applyFont="1" applyFill="1" applyBorder="1" applyAlignment="1">
      <alignment horizontal="right" vertical="center" wrapText="1"/>
    </xf>
    <xf numFmtId="9" fontId="5" fillId="0" borderId="11" xfId="0" applyNumberFormat="1" applyFont="1" applyFill="1" applyBorder="1"/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6" fillId="0" borderId="11" xfId="0" applyNumberFormat="1" applyFont="1" applyFill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right" vertical="center" wrapText="1"/>
    </xf>
    <xf numFmtId="9" fontId="7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9" fontId="3" fillId="0" borderId="11" xfId="0" applyNumberFormat="1" applyFont="1" applyFill="1" applyBorder="1" applyAlignment="1">
      <alignment wrapText="1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8" fillId="0" borderId="4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3" fontId="4" fillId="0" borderId="13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 applyProtection="1">
      <protection locked="0"/>
    </xf>
    <xf numFmtId="0" fontId="4" fillId="0" borderId="0" xfId="0" quotePrefix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3" fontId="6" fillId="0" borderId="5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4" fillId="0" borderId="17" xfId="0" quotePrefix="1" applyFont="1" applyFill="1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>
      <protection locked="0"/>
    </xf>
    <xf numFmtId="3" fontId="4" fillId="0" borderId="20" xfId="0" applyNumberFormat="1" applyFont="1" applyFill="1" applyBorder="1" applyAlignment="1" applyProtection="1">
      <protection locked="0"/>
    </xf>
    <xf numFmtId="3" fontId="4" fillId="0" borderId="21" xfId="0" applyNumberFormat="1" applyFont="1" applyFill="1" applyBorder="1" applyAlignment="1" applyProtection="1">
      <protection locked="0"/>
    </xf>
    <xf numFmtId="3" fontId="4" fillId="0" borderId="22" xfId="0" applyNumberFormat="1" applyFont="1" applyFill="1" applyBorder="1" applyAlignment="1" applyProtection="1">
      <protection locked="0"/>
    </xf>
    <xf numFmtId="3" fontId="4" fillId="0" borderId="17" xfId="0" applyNumberFormat="1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/>
    <xf numFmtId="9" fontId="4" fillId="0" borderId="19" xfId="0" applyNumberFormat="1" applyFont="1" applyFill="1" applyBorder="1" applyAlignment="1" applyProtection="1">
      <protection locked="0"/>
    </xf>
    <xf numFmtId="10" fontId="6" fillId="0" borderId="19" xfId="0" applyNumberFormat="1" applyFont="1" applyFill="1" applyBorder="1" applyAlignment="1">
      <alignment horizontal="right" vertical="center" wrapText="1"/>
    </xf>
    <xf numFmtId="9" fontId="7" fillId="0" borderId="19" xfId="0" applyNumberFormat="1" applyFont="1" applyFill="1" applyBorder="1"/>
    <xf numFmtId="0" fontId="9" fillId="0" borderId="0" xfId="0" quotePrefix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9" fontId="9" fillId="0" borderId="0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Border="1" applyAlignment="1">
      <alignment horizontal="right" vertical="center" wrapText="1"/>
    </xf>
    <xf numFmtId="9" fontId="11" fillId="0" borderId="0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protection locked="0"/>
    </xf>
    <xf numFmtId="9" fontId="8" fillId="0" borderId="5" xfId="0" applyNumberFormat="1" applyFont="1" applyFill="1" applyBorder="1" applyAlignment="1" applyProtection="1">
      <protection locked="0"/>
    </xf>
    <xf numFmtId="9" fontId="5" fillId="0" borderId="11" xfId="0" applyNumberFormat="1" applyFont="1" applyFill="1" applyBorder="1" applyAlignment="1" applyProtection="1">
      <alignment vertical="center"/>
      <protection locked="0"/>
    </xf>
    <xf numFmtId="9" fontId="4" fillId="0" borderId="5" xfId="0" applyNumberFormat="1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/>
    <xf numFmtId="0" fontId="7" fillId="0" borderId="19" xfId="0" applyFont="1" applyFill="1" applyBorder="1" applyAlignment="1">
      <alignment horizontal="left"/>
    </xf>
    <xf numFmtId="0" fontId="7" fillId="0" borderId="23" xfId="0" applyFont="1" applyFill="1" applyBorder="1"/>
    <xf numFmtId="3" fontId="7" fillId="0" borderId="19" xfId="0" applyNumberFormat="1" applyFont="1" applyFill="1" applyBorder="1"/>
    <xf numFmtId="3" fontId="12" fillId="0" borderId="19" xfId="0" applyNumberFormat="1" applyFont="1" applyFill="1" applyBorder="1"/>
    <xf numFmtId="3" fontId="8" fillId="0" borderId="19" xfId="0" applyNumberFormat="1" applyFont="1" applyFill="1" applyBorder="1" applyAlignment="1" applyProtection="1">
      <protection locked="0"/>
    </xf>
    <xf numFmtId="10" fontId="3" fillId="0" borderId="22" xfId="0" applyNumberFormat="1" applyFont="1" applyFill="1" applyBorder="1" applyAlignment="1">
      <alignment horizontal="right" vertical="center" wrapText="1"/>
    </xf>
    <xf numFmtId="9" fontId="7" fillId="0" borderId="19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protection locked="0"/>
    </xf>
    <xf numFmtId="0" fontId="12" fillId="0" borderId="0" xfId="0" applyFont="1"/>
    <xf numFmtId="0" fontId="12" fillId="0" borderId="0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/>
    <xf numFmtId="0" fontId="9" fillId="2" borderId="0" xfId="0" applyFont="1" applyFill="1" applyBorder="1"/>
    <xf numFmtId="0" fontId="14" fillId="2" borderId="0" xfId="0" applyFont="1" applyFill="1" applyBorder="1"/>
    <xf numFmtId="0" fontId="15" fillId="2" borderId="5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3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3650" y="10906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3650" y="10220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685794</xdr:colOff>
      <xdr:row>0</xdr:row>
      <xdr:rowOff>142872</xdr:rowOff>
    </xdr:from>
    <xdr:to>
      <xdr:col>16</xdr:col>
      <xdr:colOff>962019</xdr:colOff>
      <xdr:row>5</xdr:row>
      <xdr:rowOff>61909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4357" y="142872"/>
          <a:ext cx="26098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85725"/>
          <a:ext cx="13335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56</xdr:row>
      <xdr:rowOff>0</xdr:rowOff>
    </xdr:from>
    <xdr:ext cx="1162050" cy="28575"/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3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685794</xdr:colOff>
      <xdr:row>56</xdr:row>
      <xdr:rowOff>142872</xdr:rowOff>
    </xdr:from>
    <xdr:ext cx="2600325" cy="1209675"/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4357" y="14549435"/>
          <a:ext cx="26003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56</xdr:row>
      <xdr:rowOff>0</xdr:rowOff>
    </xdr:from>
    <xdr:ext cx="1162050" cy="28575"/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3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abSelected="1" zoomScale="40" zoomScaleNormal="40" workbookViewId="0">
      <selection activeCell="B156" sqref="B156"/>
    </sheetView>
  </sheetViews>
  <sheetFormatPr baseColWidth="10" defaultRowHeight="15" x14ac:dyDescent="0.25"/>
  <cols>
    <col min="1" max="1" width="7.28515625" customWidth="1"/>
    <col min="2" max="2" width="67.5703125" customWidth="1"/>
    <col min="3" max="17" width="17.42578125" customWidth="1"/>
    <col min="257" max="257" width="7.28515625" customWidth="1"/>
    <col min="258" max="258" width="67.5703125" customWidth="1"/>
    <col min="259" max="273" width="17.42578125" customWidth="1"/>
    <col min="513" max="513" width="7.28515625" customWidth="1"/>
    <col min="514" max="514" width="67.5703125" customWidth="1"/>
    <col min="515" max="529" width="17.42578125" customWidth="1"/>
    <col min="769" max="769" width="7.28515625" customWidth="1"/>
    <col min="770" max="770" width="67.5703125" customWidth="1"/>
    <col min="771" max="785" width="17.42578125" customWidth="1"/>
    <col min="1025" max="1025" width="7.28515625" customWidth="1"/>
    <col min="1026" max="1026" width="67.5703125" customWidth="1"/>
    <col min="1027" max="1041" width="17.42578125" customWidth="1"/>
    <col min="1281" max="1281" width="7.28515625" customWidth="1"/>
    <col min="1282" max="1282" width="67.5703125" customWidth="1"/>
    <col min="1283" max="1297" width="17.42578125" customWidth="1"/>
    <col min="1537" max="1537" width="7.28515625" customWidth="1"/>
    <col min="1538" max="1538" width="67.5703125" customWidth="1"/>
    <col min="1539" max="1553" width="17.42578125" customWidth="1"/>
    <col min="1793" max="1793" width="7.28515625" customWidth="1"/>
    <col min="1794" max="1794" width="67.5703125" customWidth="1"/>
    <col min="1795" max="1809" width="17.42578125" customWidth="1"/>
    <col min="2049" max="2049" width="7.28515625" customWidth="1"/>
    <col min="2050" max="2050" width="67.5703125" customWidth="1"/>
    <col min="2051" max="2065" width="17.42578125" customWidth="1"/>
    <col min="2305" max="2305" width="7.28515625" customWidth="1"/>
    <col min="2306" max="2306" width="67.5703125" customWidth="1"/>
    <col min="2307" max="2321" width="17.42578125" customWidth="1"/>
    <col min="2561" max="2561" width="7.28515625" customWidth="1"/>
    <col min="2562" max="2562" width="67.5703125" customWidth="1"/>
    <col min="2563" max="2577" width="17.42578125" customWidth="1"/>
    <col min="2817" max="2817" width="7.28515625" customWidth="1"/>
    <col min="2818" max="2818" width="67.5703125" customWidth="1"/>
    <col min="2819" max="2833" width="17.42578125" customWidth="1"/>
    <col min="3073" max="3073" width="7.28515625" customWidth="1"/>
    <col min="3074" max="3074" width="67.5703125" customWidth="1"/>
    <col min="3075" max="3089" width="17.42578125" customWidth="1"/>
    <col min="3329" max="3329" width="7.28515625" customWidth="1"/>
    <col min="3330" max="3330" width="67.5703125" customWidth="1"/>
    <col min="3331" max="3345" width="17.42578125" customWidth="1"/>
    <col min="3585" max="3585" width="7.28515625" customWidth="1"/>
    <col min="3586" max="3586" width="67.5703125" customWidth="1"/>
    <col min="3587" max="3601" width="17.42578125" customWidth="1"/>
    <col min="3841" max="3841" width="7.28515625" customWidth="1"/>
    <col min="3842" max="3842" width="67.5703125" customWidth="1"/>
    <col min="3843" max="3857" width="17.42578125" customWidth="1"/>
    <col min="4097" max="4097" width="7.28515625" customWidth="1"/>
    <col min="4098" max="4098" width="67.5703125" customWidth="1"/>
    <col min="4099" max="4113" width="17.42578125" customWidth="1"/>
    <col min="4353" max="4353" width="7.28515625" customWidth="1"/>
    <col min="4354" max="4354" width="67.5703125" customWidth="1"/>
    <col min="4355" max="4369" width="17.42578125" customWidth="1"/>
    <col min="4609" max="4609" width="7.28515625" customWidth="1"/>
    <col min="4610" max="4610" width="67.5703125" customWidth="1"/>
    <col min="4611" max="4625" width="17.42578125" customWidth="1"/>
    <col min="4865" max="4865" width="7.28515625" customWidth="1"/>
    <col min="4866" max="4866" width="67.5703125" customWidth="1"/>
    <col min="4867" max="4881" width="17.42578125" customWidth="1"/>
    <col min="5121" max="5121" width="7.28515625" customWidth="1"/>
    <col min="5122" max="5122" width="67.5703125" customWidth="1"/>
    <col min="5123" max="5137" width="17.42578125" customWidth="1"/>
    <col min="5377" max="5377" width="7.28515625" customWidth="1"/>
    <col min="5378" max="5378" width="67.5703125" customWidth="1"/>
    <col min="5379" max="5393" width="17.42578125" customWidth="1"/>
    <col min="5633" max="5633" width="7.28515625" customWidth="1"/>
    <col min="5634" max="5634" width="67.5703125" customWidth="1"/>
    <col min="5635" max="5649" width="17.42578125" customWidth="1"/>
    <col min="5889" max="5889" width="7.28515625" customWidth="1"/>
    <col min="5890" max="5890" width="67.5703125" customWidth="1"/>
    <col min="5891" max="5905" width="17.42578125" customWidth="1"/>
    <col min="6145" max="6145" width="7.28515625" customWidth="1"/>
    <col min="6146" max="6146" width="67.5703125" customWidth="1"/>
    <col min="6147" max="6161" width="17.42578125" customWidth="1"/>
    <col min="6401" max="6401" width="7.28515625" customWidth="1"/>
    <col min="6402" max="6402" width="67.5703125" customWidth="1"/>
    <col min="6403" max="6417" width="17.42578125" customWidth="1"/>
    <col min="6657" max="6657" width="7.28515625" customWidth="1"/>
    <col min="6658" max="6658" width="67.5703125" customWidth="1"/>
    <col min="6659" max="6673" width="17.42578125" customWidth="1"/>
    <col min="6913" max="6913" width="7.28515625" customWidth="1"/>
    <col min="6914" max="6914" width="67.5703125" customWidth="1"/>
    <col min="6915" max="6929" width="17.42578125" customWidth="1"/>
    <col min="7169" max="7169" width="7.28515625" customWidth="1"/>
    <col min="7170" max="7170" width="67.5703125" customWidth="1"/>
    <col min="7171" max="7185" width="17.42578125" customWidth="1"/>
    <col min="7425" max="7425" width="7.28515625" customWidth="1"/>
    <col min="7426" max="7426" width="67.5703125" customWidth="1"/>
    <col min="7427" max="7441" width="17.42578125" customWidth="1"/>
    <col min="7681" max="7681" width="7.28515625" customWidth="1"/>
    <col min="7682" max="7682" width="67.5703125" customWidth="1"/>
    <col min="7683" max="7697" width="17.42578125" customWidth="1"/>
    <col min="7937" max="7937" width="7.28515625" customWidth="1"/>
    <col min="7938" max="7938" width="67.5703125" customWidth="1"/>
    <col min="7939" max="7953" width="17.42578125" customWidth="1"/>
    <col min="8193" max="8193" width="7.28515625" customWidth="1"/>
    <col min="8194" max="8194" width="67.5703125" customWidth="1"/>
    <col min="8195" max="8209" width="17.42578125" customWidth="1"/>
    <col min="8449" max="8449" width="7.28515625" customWidth="1"/>
    <col min="8450" max="8450" width="67.5703125" customWidth="1"/>
    <col min="8451" max="8465" width="17.42578125" customWidth="1"/>
    <col min="8705" max="8705" width="7.28515625" customWidth="1"/>
    <col min="8706" max="8706" width="67.5703125" customWidth="1"/>
    <col min="8707" max="8721" width="17.42578125" customWidth="1"/>
    <col min="8961" max="8961" width="7.28515625" customWidth="1"/>
    <col min="8962" max="8962" width="67.5703125" customWidth="1"/>
    <col min="8963" max="8977" width="17.42578125" customWidth="1"/>
    <col min="9217" max="9217" width="7.28515625" customWidth="1"/>
    <col min="9218" max="9218" width="67.5703125" customWidth="1"/>
    <col min="9219" max="9233" width="17.42578125" customWidth="1"/>
    <col min="9473" max="9473" width="7.28515625" customWidth="1"/>
    <col min="9474" max="9474" width="67.5703125" customWidth="1"/>
    <col min="9475" max="9489" width="17.42578125" customWidth="1"/>
    <col min="9729" max="9729" width="7.28515625" customWidth="1"/>
    <col min="9730" max="9730" width="67.5703125" customWidth="1"/>
    <col min="9731" max="9745" width="17.42578125" customWidth="1"/>
    <col min="9985" max="9985" width="7.28515625" customWidth="1"/>
    <col min="9986" max="9986" width="67.5703125" customWidth="1"/>
    <col min="9987" max="10001" width="17.42578125" customWidth="1"/>
    <col min="10241" max="10241" width="7.28515625" customWidth="1"/>
    <col min="10242" max="10242" width="67.5703125" customWidth="1"/>
    <col min="10243" max="10257" width="17.42578125" customWidth="1"/>
    <col min="10497" max="10497" width="7.28515625" customWidth="1"/>
    <col min="10498" max="10498" width="67.5703125" customWidth="1"/>
    <col min="10499" max="10513" width="17.42578125" customWidth="1"/>
    <col min="10753" max="10753" width="7.28515625" customWidth="1"/>
    <col min="10754" max="10754" width="67.5703125" customWidth="1"/>
    <col min="10755" max="10769" width="17.42578125" customWidth="1"/>
    <col min="11009" max="11009" width="7.28515625" customWidth="1"/>
    <col min="11010" max="11010" width="67.5703125" customWidth="1"/>
    <col min="11011" max="11025" width="17.42578125" customWidth="1"/>
    <col min="11265" max="11265" width="7.28515625" customWidth="1"/>
    <col min="11266" max="11266" width="67.5703125" customWidth="1"/>
    <col min="11267" max="11281" width="17.42578125" customWidth="1"/>
    <col min="11521" max="11521" width="7.28515625" customWidth="1"/>
    <col min="11522" max="11522" width="67.5703125" customWidth="1"/>
    <col min="11523" max="11537" width="17.42578125" customWidth="1"/>
    <col min="11777" max="11777" width="7.28515625" customWidth="1"/>
    <col min="11778" max="11778" width="67.5703125" customWidth="1"/>
    <col min="11779" max="11793" width="17.42578125" customWidth="1"/>
    <col min="12033" max="12033" width="7.28515625" customWidth="1"/>
    <col min="12034" max="12034" width="67.5703125" customWidth="1"/>
    <col min="12035" max="12049" width="17.42578125" customWidth="1"/>
    <col min="12289" max="12289" width="7.28515625" customWidth="1"/>
    <col min="12290" max="12290" width="67.5703125" customWidth="1"/>
    <col min="12291" max="12305" width="17.42578125" customWidth="1"/>
    <col min="12545" max="12545" width="7.28515625" customWidth="1"/>
    <col min="12546" max="12546" width="67.5703125" customWidth="1"/>
    <col min="12547" max="12561" width="17.42578125" customWidth="1"/>
    <col min="12801" max="12801" width="7.28515625" customWidth="1"/>
    <col min="12802" max="12802" width="67.5703125" customWidth="1"/>
    <col min="12803" max="12817" width="17.42578125" customWidth="1"/>
    <col min="13057" max="13057" width="7.28515625" customWidth="1"/>
    <col min="13058" max="13058" width="67.5703125" customWidth="1"/>
    <col min="13059" max="13073" width="17.42578125" customWidth="1"/>
    <col min="13313" max="13313" width="7.28515625" customWidth="1"/>
    <col min="13314" max="13314" width="67.5703125" customWidth="1"/>
    <col min="13315" max="13329" width="17.42578125" customWidth="1"/>
    <col min="13569" max="13569" width="7.28515625" customWidth="1"/>
    <col min="13570" max="13570" width="67.5703125" customWidth="1"/>
    <col min="13571" max="13585" width="17.42578125" customWidth="1"/>
    <col min="13825" max="13825" width="7.28515625" customWidth="1"/>
    <col min="13826" max="13826" width="67.5703125" customWidth="1"/>
    <col min="13827" max="13841" width="17.42578125" customWidth="1"/>
    <col min="14081" max="14081" width="7.28515625" customWidth="1"/>
    <col min="14082" max="14082" width="67.5703125" customWidth="1"/>
    <col min="14083" max="14097" width="17.42578125" customWidth="1"/>
    <col min="14337" max="14337" width="7.28515625" customWidth="1"/>
    <col min="14338" max="14338" width="67.5703125" customWidth="1"/>
    <col min="14339" max="14353" width="17.42578125" customWidth="1"/>
    <col min="14593" max="14593" width="7.28515625" customWidth="1"/>
    <col min="14594" max="14594" width="67.5703125" customWidth="1"/>
    <col min="14595" max="14609" width="17.42578125" customWidth="1"/>
    <col min="14849" max="14849" width="7.28515625" customWidth="1"/>
    <col min="14850" max="14850" width="67.5703125" customWidth="1"/>
    <col min="14851" max="14865" width="17.42578125" customWidth="1"/>
    <col min="15105" max="15105" width="7.28515625" customWidth="1"/>
    <col min="15106" max="15106" width="67.5703125" customWidth="1"/>
    <col min="15107" max="15121" width="17.42578125" customWidth="1"/>
    <col min="15361" max="15361" width="7.28515625" customWidth="1"/>
    <col min="15362" max="15362" width="67.5703125" customWidth="1"/>
    <col min="15363" max="15377" width="17.42578125" customWidth="1"/>
    <col min="15617" max="15617" width="7.28515625" customWidth="1"/>
    <col min="15618" max="15618" width="67.5703125" customWidth="1"/>
    <col min="15619" max="15633" width="17.42578125" customWidth="1"/>
    <col min="15873" max="15873" width="7.28515625" customWidth="1"/>
    <col min="15874" max="15874" width="67.5703125" customWidth="1"/>
    <col min="15875" max="15889" width="17.42578125" customWidth="1"/>
    <col min="16129" max="16129" width="7.28515625" customWidth="1"/>
    <col min="16130" max="16130" width="67.5703125" customWidth="1"/>
    <col min="16131" max="16145" width="17.42578125" customWidth="1"/>
  </cols>
  <sheetData>
    <row r="1" spans="1:17" ht="20.25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20.25" x14ac:dyDescent="0.3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</row>
    <row r="3" spans="1:17" ht="20.25" x14ac:dyDescent="0.3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</row>
    <row r="4" spans="1:17" ht="20.25" x14ac:dyDescent="0.3">
      <c r="A4" s="101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</row>
    <row r="5" spans="1:17" ht="20.25" x14ac:dyDescent="0.3">
      <c r="A5" s="104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</row>
    <row r="6" spans="1:17" ht="16.5" thickBot="1" x14ac:dyDescent="0.3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94"/>
    </row>
    <row r="7" spans="1:17" ht="108.75" thickBot="1" x14ac:dyDescent="0.3">
      <c r="A7" s="95" t="s">
        <v>5</v>
      </c>
      <c r="B7" s="96" t="s">
        <v>6</v>
      </c>
      <c r="C7" s="95" t="s">
        <v>7</v>
      </c>
      <c r="D7" s="97" t="s">
        <v>8</v>
      </c>
      <c r="E7" s="98" t="s">
        <v>9</v>
      </c>
      <c r="F7" s="95" t="s">
        <v>10</v>
      </c>
      <c r="G7" s="97" t="s">
        <v>11</v>
      </c>
      <c r="H7" s="95" t="s">
        <v>12</v>
      </c>
      <c r="I7" s="99" t="s">
        <v>13</v>
      </c>
      <c r="J7" s="100" t="s">
        <v>14</v>
      </c>
      <c r="K7" s="95" t="s">
        <v>15</v>
      </c>
      <c r="L7" s="97" t="s">
        <v>16</v>
      </c>
      <c r="M7" s="95" t="s">
        <v>17</v>
      </c>
      <c r="N7" s="95" t="s">
        <v>18</v>
      </c>
      <c r="O7" s="100" t="s">
        <v>176</v>
      </c>
      <c r="P7" s="97" t="s">
        <v>19</v>
      </c>
      <c r="Q7" s="95" t="s">
        <v>20</v>
      </c>
    </row>
    <row r="8" spans="1:17" ht="18" x14ac:dyDescent="0.25">
      <c r="A8" s="3"/>
      <c r="B8" s="4" t="s">
        <v>21</v>
      </c>
      <c r="C8" s="5">
        <f>SUM(C9:C15)</f>
        <v>1694300</v>
      </c>
      <c r="D8" s="6"/>
      <c r="E8" s="7">
        <f>SUM(E9:E18)</f>
        <v>1694300</v>
      </c>
      <c r="F8" s="5">
        <f>SUM(F9:F18)</f>
        <v>1405694</v>
      </c>
      <c r="G8" s="6">
        <v>0</v>
      </c>
      <c r="H8" s="5">
        <f>SUM(H9:H18)</f>
        <v>97459.71</v>
      </c>
      <c r="I8" s="6">
        <f>SUM(I9:I18)</f>
        <v>889590</v>
      </c>
      <c r="J8" s="2">
        <f t="shared" ref="J8:J17" si="0">F8-I8</f>
        <v>516104</v>
      </c>
      <c r="K8" s="1">
        <f t="shared" ref="K8:K18" si="1">SUM(E8-G8-I8)</f>
        <v>804710</v>
      </c>
      <c r="L8" s="2">
        <f t="shared" ref="L8:L18" si="2">SUM(E8-F8)</f>
        <v>288606</v>
      </c>
      <c r="M8" s="5">
        <f>SUM(M9:M18)</f>
        <v>803183</v>
      </c>
      <c r="N8" s="2">
        <f>SUM(I8-M8)</f>
        <v>86407</v>
      </c>
      <c r="O8" s="8">
        <f t="shared" ref="O8:O14" si="3">SUM(I8/F8*100%)</f>
        <v>0.63284754719021352</v>
      </c>
      <c r="P8" s="9">
        <f>SUM(H8/E8)</f>
        <v>5.7522109425721543E-2</v>
      </c>
      <c r="Q8" s="10">
        <f>SUM(I8/E8*100%)</f>
        <v>0.52504869267544119</v>
      </c>
    </row>
    <row r="9" spans="1:17" ht="18" x14ac:dyDescent="0.25">
      <c r="A9" s="11" t="s">
        <v>22</v>
      </c>
      <c r="B9" s="12" t="s">
        <v>23</v>
      </c>
      <c r="C9" s="13">
        <v>1370300</v>
      </c>
      <c r="D9" s="14">
        <v>-17800</v>
      </c>
      <c r="E9" s="15">
        <f>SUM(C9+D9)</f>
        <v>1352500</v>
      </c>
      <c r="F9" s="13">
        <v>1124120</v>
      </c>
      <c r="G9" s="14">
        <v>0</v>
      </c>
      <c r="H9" s="13">
        <v>80470</v>
      </c>
      <c r="I9" s="14">
        <v>721088</v>
      </c>
      <c r="J9" s="16">
        <f t="shared" si="0"/>
        <v>403032</v>
      </c>
      <c r="K9" s="17">
        <f t="shared" si="1"/>
        <v>631412</v>
      </c>
      <c r="L9" s="16">
        <f t="shared" si="2"/>
        <v>228380</v>
      </c>
      <c r="M9" s="13">
        <v>642452</v>
      </c>
      <c r="N9" s="2">
        <f t="shared" ref="N9:N18" si="4">SUM(I9-M9)</f>
        <v>78636</v>
      </c>
      <c r="O9" s="8">
        <f t="shared" si="3"/>
        <v>0.64146888232573029</v>
      </c>
      <c r="P9" s="18">
        <f>SUM(H9/E9)</f>
        <v>5.9497227356746764E-2</v>
      </c>
      <c r="Q9" s="19">
        <f t="shared" ref="Q9:Q18" si="5">SUM(I9/E9*100%)</f>
        <v>0.53315194085027728</v>
      </c>
    </row>
    <row r="10" spans="1:17" ht="18" x14ac:dyDescent="0.25">
      <c r="A10" s="11" t="s">
        <v>24</v>
      </c>
      <c r="B10" s="12" t="s">
        <v>25</v>
      </c>
      <c r="C10" s="13">
        <v>54000</v>
      </c>
      <c r="D10" s="14">
        <v>0</v>
      </c>
      <c r="E10" s="15">
        <f t="shared" ref="E10:E18" si="6">SUM(C10+D10)</f>
        <v>54000</v>
      </c>
      <c r="F10" s="13">
        <v>45000</v>
      </c>
      <c r="G10" s="14">
        <v>0</v>
      </c>
      <c r="H10" s="13">
        <v>3500</v>
      </c>
      <c r="I10" s="20">
        <v>31467</v>
      </c>
      <c r="J10" s="16">
        <f t="shared" si="0"/>
        <v>13533</v>
      </c>
      <c r="K10" s="17">
        <f t="shared" si="1"/>
        <v>22533</v>
      </c>
      <c r="L10" s="16">
        <f t="shared" si="2"/>
        <v>9000</v>
      </c>
      <c r="M10" s="21">
        <v>27967</v>
      </c>
      <c r="N10" s="2">
        <f t="shared" si="4"/>
        <v>3500</v>
      </c>
      <c r="O10" s="8">
        <f t="shared" si="3"/>
        <v>0.6992666666666667</v>
      </c>
      <c r="P10" s="18">
        <f t="shared" ref="P10:P18" si="7">SUM(H10/E10)</f>
        <v>6.4814814814814811E-2</v>
      </c>
      <c r="Q10" s="19">
        <f t="shared" si="5"/>
        <v>0.58272222222222225</v>
      </c>
    </row>
    <row r="11" spans="1:17" ht="18" x14ac:dyDescent="0.25">
      <c r="A11" s="11">
        <v>50</v>
      </c>
      <c r="B11" s="12" t="s">
        <v>26</v>
      </c>
      <c r="C11" s="13">
        <v>37400</v>
      </c>
      <c r="D11" s="14">
        <v>0</v>
      </c>
      <c r="E11" s="15">
        <f t="shared" si="6"/>
        <v>37400</v>
      </c>
      <c r="F11" s="13">
        <v>24934</v>
      </c>
      <c r="G11" s="14">
        <v>0</v>
      </c>
      <c r="H11" s="22">
        <v>0</v>
      </c>
      <c r="I11" s="20">
        <v>19173</v>
      </c>
      <c r="J11" s="16">
        <f t="shared" si="0"/>
        <v>5761</v>
      </c>
      <c r="K11" s="17">
        <f t="shared" si="1"/>
        <v>18227</v>
      </c>
      <c r="L11" s="16">
        <f t="shared" si="2"/>
        <v>12466</v>
      </c>
      <c r="M11" s="21">
        <v>19173</v>
      </c>
      <c r="N11" s="2">
        <f t="shared" si="4"/>
        <v>0</v>
      </c>
      <c r="O11" s="8">
        <f t="shared" si="3"/>
        <v>0.76895002807411561</v>
      </c>
      <c r="P11" s="18">
        <f t="shared" si="7"/>
        <v>0</v>
      </c>
      <c r="Q11" s="19">
        <f t="shared" si="5"/>
        <v>0.51264705882352946</v>
      </c>
    </row>
    <row r="12" spans="1:17" ht="18" x14ac:dyDescent="0.25">
      <c r="A12" s="11" t="s">
        <v>27</v>
      </c>
      <c r="B12" s="12" t="s">
        <v>28</v>
      </c>
      <c r="C12" s="13">
        <v>179000</v>
      </c>
      <c r="D12" s="14">
        <v>0</v>
      </c>
      <c r="E12" s="15">
        <f t="shared" si="6"/>
        <v>179000</v>
      </c>
      <c r="F12" s="13">
        <v>149170</v>
      </c>
      <c r="G12" s="14">
        <v>0</v>
      </c>
      <c r="H12" s="13">
        <v>10286.33</v>
      </c>
      <c r="I12" s="20">
        <v>84069</v>
      </c>
      <c r="J12" s="16">
        <f t="shared" si="0"/>
        <v>65101</v>
      </c>
      <c r="K12" s="17">
        <f t="shared" si="1"/>
        <v>94931</v>
      </c>
      <c r="L12" s="16">
        <f t="shared" si="2"/>
        <v>29830</v>
      </c>
      <c r="M12" s="21">
        <v>84069</v>
      </c>
      <c r="N12" s="2">
        <f t="shared" si="4"/>
        <v>0</v>
      </c>
      <c r="O12" s="8">
        <f t="shared" si="3"/>
        <v>0.56357846752027885</v>
      </c>
      <c r="P12" s="18">
        <f t="shared" si="7"/>
        <v>5.7465530726256986E-2</v>
      </c>
      <c r="Q12" s="19">
        <f t="shared" si="5"/>
        <v>0.46965921787709497</v>
      </c>
    </row>
    <row r="13" spans="1:17" ht="18" x14ac:dyDescent="0.25">
      <c r="A13" s="11" t="s">
        <v>29</v>
      </c>
      <c r="B13" s="12" t="s">
        <v>30</v>
      </c>
      <c r="C13" s="13">
        <v>20600</v>
      </c>
      <c r="D13" s="14">
        <v>0</v>
      </c>
      <c r="E13" s="15">
        <f t="shared" si="6"/>
        <v>20600</v>
      </c>
      <c r="F13" s="13">
        <v>17170</v>
      </c>
      <c r="G13" s="14">
        <v>0</v>
      </c>
      <c r="H13" s="13">
        <v>1207.06</v>
      </c>
      <c r="I13" s="20">
        <v>9637</v>
      </c>
      <c r="J13" s="16">
        <f t="shared" si="0"/>
        <v>7533</v>
      </c>
      <c r="K13" s="17">
        <f t="shared" si="1"/>
        <v>10963</v>
      </c>
      <c r="L13" s="16">
        <f t="shared" si="2"/>
        <v>3430</v>
      </c>
      <c r="M13" s="21">
        <v>9637</v>
      </c>
      <c r="N13" s="2">
        <f t="shared" si="4"/>
        <v>0</v>
      </c>
      <c r="O13" s="8">
        <f t="shared" si="3"/>
        <v>0.56126965637740245</v>
      </c>
      <c r="P13" s="18">
        <f t="shared" si="7"/>
        <v>5.8595145631067956E-2</v>
      </c>
      <c r="Q13" s="19">
        <f t="shared" si="5"/>
        <v>0.46781553398058251</v>
      </c>
    </row>
    <row r="14" spans="1:17" ht="18" x14ac:dyDescent="0.25">
      <c r="A14" s="11" t="s">
        <v>31</v>
      </c>
      <c r="B14" s="12" t="s">
        <v>32</v>
      </c>
      <c r="C14" s="13">
        <v>28800</v>
      </c>
      <c r="D14" s="14">
        <v>0</v>
      </c>
      <c r="E14" s="15">
        <f t="shared" si="6"/>
        <v>28800</v>
      </c>
      <c r="F14" s="13">
        <v>24000</v>
      </c>
      <c r="G14" s="14">
        <v>0</v>
      </c>
      <c r="H14" s="13">
        <v>1763.38</v>
      </c>
      <c r="I14" s="20">
        <v>14059</v>
      </c>
      <c r="J14" s="16">
        <f t="shared" si="0"/>
        <v>9941</v>
      </c>
      <c r="K14" s="17">
        <f t="shared" si="1"/>
        <v>14741</v>
      </c>
      <c r="L14" s="16">
        <f t="shared" si="2"/>
        <v>4800</v>
      </c>
      <c r="M14" s="21">
        <v>14059</v>
      </c>
      <c r="N14" s="2">
        <f t="shared" si="4"/>
        <v>0</v>
      </c>
      <c r="O14" s="8">
        <f t="shared" si="3"/>
        <v>0.58579166666666671</v>
      </c>
      <c r="P14" s="18">
        <f t="shared" si="7"/>
        <v>6.1228472222222226E-2</v>
      </c>
      <c r="Q14" s="19">
        <f t="shared" si="5"/>
        <v>0.4881597222222222</v>
      </c>
    </row>
    <row r="15" spans="1:17" ht="18" x14ac:dyDescent="0.25">
      <c r="A15" s="11" t="s">
        <v>33</v>
      </c>
      <c r="B15" s="12" t="s">
        <v>34</v>
      </c>
      <c r="C15" s="13">
        <v>4200</v>
      </c>
      <c r="D15" s="14">
        <v>2500</v>
      </c>
      <c r="E15" s="15">
        <f t="shared" si="6"/>
        <v>6700</v>
      </c>
      <c r="F15" s="13">
        <v>6000</v>
      </c>
      <c r="G15" s="14">
        <v>0</v>
      </c>
      <c r="H15" s="13">
        <v>232.94</v>
      </c>
      <c r="I15" s="20">
        <v>2280</v>
      </c>
      <c r="J15" s="16">
        <f t="shared" si="0"/>
        <v>3720</v>
      </c>
      <c r="K15" s="17">
        <f t="shared" si="1"/>
        <v>4420</v>
      </c>
      <c r="L15" s="16">
        <f t="shared" si="2"/>
        <v>700</v>
      </c>
      <c r="M15" s="21">
        <v>2280</v>
      </c>
      <c r="N15" s="2">
        <f t="shared" si="4"/>
        <v>0</v>
      </c>
      <c r="O15" s="8">
        <f>SUM(I15/F15*100%)</f>
        <v>0.38</v>
      </c>
      <c r="P15" s="18">
        <f t="shared" si="7"/>
        <v>3.4767164179104477E-2</v>
      </c>
      <c r="Q15" s="19">
        <f t="shared" si="5"/>
        <v>0.34029850746268658</v>
      </c>
    </row>
    <row r="16" spans="1:17" ht="18" x14ac:dyDescent="0.25">
      <c r="A16" s="23" t="s">
        <v>35</v>
      </c>
      <c r="B16" s="12" t="s">
        <v>36</v>
      </c>
      <c r="C16" s="13">
        <v>0</v>
      </c>
      <c r="D16" s="14">
        <v>11600</v>
      </c>
      <c r="E16" s="15">
        <f t="shared" si="6"/>
        <v>11600</v>
      </c>
      <c r="F16" s="13">
        <v>11600</v>
      </c>
      <c r="G16" s="14">
        <v>0</v>
      </c>
      <c r="H16" s="13">
        <v>0</v>
      </c>
      <c r="I16" s="20">
        <v>7140</v>
      </c>
      <c r="J16" s="16">
        <f t="shared" si="0"/>
        <v>4460</v>
      </c>
      <c r="K16" s="17">
        <f t="shared" si="1"/>
        <v>4460</v>
      </c>
      <c r="L16" s="16">
        <f t="shared" si="2"/>
        <v>0</v>
      </c>
      <c r="M16" s="21">
        <v>3500</v>
      </c>
      <c r="N16" s="2">
        <f t="shared" si="4"/>
        <v>3640</v>
      </c>
      <c r="O16" s="8">
        <f>SUM(I16/F16*100%)</f>
        <v>0.6155172413793103</v>
      </c>
      <c r="P16" s="18">
        <f t="shared" si="7"/>
        <v>0</v>
      </c>
      <c r="Q16" s="19">
        <f t="shared" si="5"/>
        <v>0.6155172413793103</v>
      </c>
    </row>
    <row r="17" spans="1:17" ht="18" x14ac:dyDescent="0.25">
      <c r="A17" s="23" t="s">
        <v>37</v>
      </c>
      <c r="B17" s="12" t="s">
        <v>38</v>
      </c>
      <c r="C17" s="13">
        <v>0</v>
      </c>
      <c r="D17" s="14">
        <v>250</v>
      </c>
      <c r="E17" s="15">
        <f t="shared" si="6"/>
        <v>250</v>
      </c>
      <c r="F17" s="13">
        <v>250</v>
      </c>
      <c r="G17" s="14">
        <v>0</v>
      </c>
      <c r="H17" s="13">
        <v>0</v>
      </c>
      <c r="I17" s="20">
        <v>92</v>
      </c>
      <c r="J17" s="16">
        <f t="shared" si="0"/>
        <v>158</v>
      </c>
      <c r="K17" s="17">
        <f t="shared" si="1"/>
        <v>158</v>
      </c>
      <c r="L17" s="16">
        <f t="shared" si="2"/>
        <v>0</v>
      </c>
      <c r="M17" s="21">
        <v>46</v>
      </c>
      <c r="N17" s="2">
        <f t="shared" si="4"/>
        <v>46</v>
      </c>
      <c r="O17" s="8">
        <f>SUM(I17/F17*100%)</f>
        <v>0.36799999999999999</v>
      </c>
      <c r="P17" s="18">
        <f t="shared" si="7"/>
        <v>0</v>
      </c>
      <c r="Q17" s="19">
        <f t="shared" si="5"/>
        <v>0.36799999999999999</v>
      </c>
    </row>
    <row r="18" spans="1:17" ht="18" x14ac:dyDescent="0.25">
      <c r="A18" s="23" t="s">
        <v>39</v>
      </c>
      <c r="B18" s="12" t="s">
        <v>40</v>
      </c>
      <c r="C18" s="13">
        <v>0</v>
      </c>
      <c r="D18" s="14">
        <v>3450</v>
      </c>
      <c r="E18" s="15">
        <f t="shared" si="6"/>
        <v>3450</v>
      </c>
      <c r="F18" s="13">
        <v>3450</v>
      </c>
      <c r="G18" s="14">
        <v>0</v>
      </c>
      <c r="H18" s="13">
        <v>0</v>
      </c>
      <c r="I18" s="20">
        <v>585</v>
      </c>
      <c r="J18" s="16">
        <f>SUM(F18-I18)</f>
        <v>2865</v>
      </c>
      <c r="K18" s="17">
        <f t="shared" si="1"/>
        <v>2865</v>
      </c>
      <c r="L18" s="16">
        <f t="shared" si="2"/>
        <v>0</v>
      </c>
      <c r="M18" s="21">
        <v>0</v>
      </c>
      <c r="N18" s="2">
        <f t="shared" si="4"/>
        <v>585</v>
      </c>
      <c r="O18" s="8">
        <f>SUM(I18/F18*100%)</f>
        <v>0.16956521739130434</v>
      </c>
      <c r="P18" s="18">
        <f t="shared" si="7"/>
        <v>0</v>
      </c>
      <c r="Q18" s="19">
        <f t="shared" si="5"/>
        <v>0.16956521739130434</v>
      </c>
    </row>
    <row r="19" spans="1:17" ht="18" x14ac:dyDescent="0.25">
      <c r="A19" s="11"/>
      <c r="B19" s="12"/>
      <c r="C19" s="13"/>
      <c r="D19" s="14"/>
      <c r="E19" s="15"/>
      <c r="F19" s="13"/>
      <c r="G19" s="14"/>
      <c r="H19" s="13"/>
      <c r="I19" s="24"/>
      <c r="J19" s="16"/>
      <c r="K19" s="16"/>
      <c r="L19" s="25"/>
      <c r="M19" s="13"/>
      <c r="N19" s="16"/>
      <c r="O19" s="26"/>
      <c r="P19" s="18"/>
      <c r="Q19" s="19"/>
    </row>
    <row r="20" spans="1:17" ht="18" x14ac:dyDescent="0.25">
      <c r="A20" s="27"/>
      <c r="B20" s="4" t="s">
        <v>41</v>
      </c>
      <c r="C20" s="2">
        <f>SUM(C21:C52)</f>
        <v>568500</v>
      </c>
      <c r="D20" s="1">
        <f>SUM(D21:D52)</f>
        <v>-6000</v>
      </c>
      <c r="E20" s="28">
        <f>SUM(E21:E52)</f>
        <v>562500</v>
      </c>
      <c r="F20" s="2">
        <f>SUM(F21:F52)</f>
        <v>517480</v>
      </c>
      <c r="G20" s="29">
        <v>0</v>
      </c>
      <c r="H20" s="2">
        <f>SUM(H21:H52)</f>
        <v>25279.1</v>
      </c>
      <c r="I20" s="1">
        <f>SUM(I21:I52)</f>
        <v>239506</v>
      </c>
      <c r="J20" s="2">
        <f>SUM(F20-I20)</f>
        <v>277974</v>
      </c>
      <c r="K20" s="2">
        <f t="shared" ref="K20:K97" si="8">SUM(E20-G20-I20)</f>
        <v>322994</v>
      </c>
      <c r="L20" s="29">
        <f t="shared" ref="L20:L36" si="9">SUM(E20-F20)</f>
        <v>45020</v>
      </c>
      <c r="M20" s="2">
        <f>SUM(M21:M52)</f>
        <v>162703</v>
      </c>
      <c r="N20" s="2">
        <f t="shared" ref="N20:N41" si="10">SUM(I20-M20)</f>
        <v>76803</v>
      </c>
      <c r="O20" s="30">
        <f t="shared" ref="O20:O27" si="11">SUM(I20/F20*100%)</f>
        <v>0.46283141377444537</v>
      </c>
      <c r="P20" s="9">
        <f>SUM(H20/E20)</f>
        <v>4.4940622222222219E-2</v>
      </c>
      <c r="Q20" s="10">
        <f>SUM(I20/E20*100%)</f>
        <v>0.42578844444444447</v>
      </c>
    </row>
    <row r="21" spans="1:17" ht="18" x14ac:dyDescent="0.25">
      <c r="A21" s="31" t="s">
        <v>42</v>
      </c>
      <c r="B21" s="12" t="s">
        <v>43</v>
      </c>
      <c r="C21" s="13">
        <v>184100</v>
      </c>
      <c r="D21" s="32">
        <v>-40000</v>
      </c>
      <c r="E21" s="15">
        <f t="shared" ref="E21:E34" si="12">SUM(C21+D21)</f>
        <v>144100</v>
      </c>
      <c r="F21" s="13">
        <v>127360</v>
      </c>
      <c r="G21" s="14">
        <v>0</v>
      </c>
      <c r="H21" s="13">
        <v>0</v>
      </c>
      <c r="I21" s="24">
        <v>100724</v>
      </c>
      <c r="J21" s="16">
        <f t="shared" ref="J21:J98" si="13">SUM(F21-I21)</f>
        <v>26636</v>
      </c>
      <c r="K21" s="16">
        <f>SUM(E21-G21-I21)</f>
        <v>43376</v>
      </c>
      <c r="L21" s="25">
        <f t="shared" si="9"/>
        <v>16740</v>
      </c>
      <c r="M21" s="13">
        <v>54106</v>
      </c>
      <c r="N21" s="16">
        <f t="shared" si="10"/>
        <v>46618</v>
      </c>
      <c r="O21" s="8">
        <f t="shared" si="11"/>
        <v>0.79086055276381906</v>
      </c>
      <c r="P21" s="18">
        <f>SUM(H21/E21)</f>
        <v>0</v>
      </c>
      <c r="Q21" s="19">
        <f t="shared" ref="Q21:Q28" si="14">SUM(I21/E21*100%)</f>
        <v>0.69898681471200552</v>
      </c>
    </row>
    <row r="22" spans="1:17" ht="18" x14ac:dyDescent="0.25">
      <c r="A22" s="31" t="s">
        <v>44</v>
      </c>
      <c r="B22" s="12" t="s">
        <v>45</v>
      </c>
      <c r="C22" s="13">
        <v>5000</v>
      </c>
      <c r="D22" s="32">
        <v>0</v>
      </c>
      <c r="E22" s="15">
        <f t="shared" si="12"/>
        <v>5000</v>
      </c>
      <c r="F22" s="13">
        <v>5000</v>
      </c>
      <c r="G22" s="14">
        <v>0</v>
      </c>
      <c r="H22" s="13">
        <v>0</v>
      </c>
      <c r="I22" s="24">
        <v>0</v>
      </c>
      <c r="J22" s="16">
        <f t="shared" si="13"/>
        <v>5000</v>
      </c>
      <c r="K22" s="16">
        <f t="shared" si="8"/>
        <v>5000</v>
      </c>
      <c r="L22" s="25">
        <f t="shared" si="9"/>
        <v>0</v>
      </c>
      <c r="M22" s="13">
        <v>0</v>
      </c>
      <c r="N22" s="16">
        <f t="shared" si="10"/>
        <v>0</v>
      </c>
      <c r="O22" s="8">
        <f t="shared" si="11"/>
        <v>0</v>
      </c>
      <c r="P22" s="18">
        <f t="shared" ref="P22:P52" si="15">SUM(H22/E22)</f>
        <v>0</v>
      </c>
      <c r="Q22" s="19">
        <f t="shared" si="14"/>
        <v>0</v>
      </c>
    </row>
    <row r="23" spans="1:17" ht="18" x14ac:dyDescent="0.25">
      <c r="A23" s="31" t="s">
        <v>46</v>
      </c>
      <c r="B23" s="12" t="s">
        <v>47</v>
      </c>
      <c r="C23" s="13">
        <v>6000</v>
      </c>
      <c r="D23" s="32">
        <v>0</v>
      </c>
      <c r="E23" s="15">
        <f t="shared" si="12"/>
        <v>6000</v>
      </c>
      <c r="F23" s="13">
        <v>5500</v>
      </c>
      <c r="G23" s="14">
        <v>0</v>
      </c>
      <c r="H23" s="13">
        <v>5.9</v>
      </c>
      <c r="I23" s="24">
        <v>2783</v>
      </c>
      <c r="J23" s="16">
        <f t="shared" si="13"/>
        <v>2717</v>
      </c>
      <c r="K23" s="16">
        <f t="shared" si="8"/>
        <v>3217</v>
      </c>
      <c r="L23" s="25">
        <f t="shared" si="9"/>
        <v>500</v>
      </c>
      <c r="M23" s="13">
        <v>2206</v>
      </c>
      <c r="N23" s="16">
        <f>SUM(I23-M23)</f>
        <v>577</v>
      </c>
      <c r="O23" s="8">
        <f t="shared" si="11"/>
        <v>0.50600000000000001</v>
      </c>
      <c r="P23" s="18">
        <f t="shared" si="15"/>
        <v>9.8333333333333345E-4</v>
      </c>
      <c r="Q23" s="19">
        <f t="shared" si="14"/>
        <v>0.46383333333333332</v>
      </c>
    </row>
    <row r="24" spans="1:17" ht="18" x14ac:dyDescent="0.25">
      <c r="A24" s="31" t="s">
        <v>48</v>
      </c>
      <c r="B24" s="12" t="s">
        <v>49</v>
      </c>
      <c r="C24" s="13">
        <v>5000</v>
      </c>
      <c r="D24" s="32">
        <v>0</v>
      </c>
      <c r="E24" s="15">
        <f t="shared" si="12"/>
        <v>5000</v>
      </c>
      <c r="F24" s="13">
        <v>4550</v>
      </c>
      <c r="G24" s="14">
        <v>0</v>
      </c>
      <c r="H24" s="13">
        <v>0</v>
      </c>
      <c r="I24" s="24">
        <v>1000</v>
      </c>
      <c r="J24" s="16">
        <f t="shared" si="13"/>
        <v>3550</v>
      </c>
      <c r="K24" s="16">
        <f t="shared" si="8"/>
        <v>4000</v>
      </c>
      <c r="L24" s="25">
        <f t="shared" si="9"/>
        <v>450</v>
      </c>
      <c r="M24" s="13">
        <v>0</v>
      </c>
      <c r="N24" s="16">
        <f t="shared" si="10"/>
        <v>1000</v>
      </c>
      <c r="O24" s="8">
        <f t="shared" si="11"/>
        <v>0.21978021978021978</v>
      </c>
      <c r="P24" s="18">
        <f t="shared" si="15"/>
        <v>0</v>
      </c>
      <c r="Q24" s="19">
        <f t="shared" si="14"/>
        <v>0.2</v>
      </c>
    </row>
    <row r="25" spans="1:17" ht="18" x14ac:dyDescent="0.25">
      <c r="A25" s="31" t="s">
        <v>50</v>
      </c>
      <c r="B25" s="12" t="s">
        <v>51</v>
      </c>
      <c r="C25" s="13">
        <v>3000</v>
      </c>
      <c r="D25" s="32">
        <v>0</v>
      </c>
      <c r="E25" s="15">
        <f t="shared" si="12"/>
        <v>3000</v>
      </c>
      <c r="F25" s="13">
        <v>2750</v>
      </c>
      <c r="G25" s="14">
        <v>0</v>
      </c>
      <c r="H25" s="13">
        <v>0</v>
      </c>
      <c r="I25" s="24">
        <v>0</v>
      </c>
      <c r="J25" s="16">
        <f t="shared" si="13"/>
        <v>2750</v>
      </c>
      <c r="K25" s="16">
        <f t="shared" si="8"/>
        <v>3000</v>
      </c>
      <c r="L25" s="25">
        <f t="shared" si="9"/>
        <v>250</v>
      </c>
      <c r="M25" s="13">
        <v>0</v>
      </c>
      <c r="N25" s="16">
        <f t="shared" si="10"/>
        <v>0</v>
      </c>
      <c r="O25" s="8">
        <f t="shared" si="11"/>
        <v>0</v>
      </c>
      <c r="P25" s="18">
        <f t="shared" si="15"/>
        <v>0</v>
      </c>
      <c r="Q25" s="19">
        <f t="shared" si="14"/>
        <v>0</v>
      </c>
    </row>
    <row r="26" spans="1:17" ht="18" x14ac:dyDescent="0.25">
      <c r="A26" s="31">
        <v>111</v>
      </c>
      <c r="B26" s="12" t="s">
        <v>52</v>
      </c>
      <c r="C26" s="13">
        <v>1000</v>
      </c>
      <c r="D26" s="32">
        <v>-34</v>
      </c>
      <c r="E26" s="15">
        <f t="shared" si="12"/>
        <v>966</v>
      </c>
      <c r="F26" s="13">
        <v>966</v>
      </c>
      <c r="G26" s="14">
        <v>0</v>
      </c>
      <c r="H26" s="13">
        <v>0</v>
      </c>
      <c r="I26" s="24">
        <v>436</v>
      </c>
      <c r="J26" s="16">
        <f t="shared" si="13"/>
        <v>530</v>
      </c>
      <c r="K26" s="16">
        <f t="shared" si="8"/>
        <v>530</v>
      </c>
      <c r="L26" s="25">
        <f t="shared" si="9"/>
        <v>0</v>
      </c>
      <c r="M26" s="13">
        <v>425</v>
      </c>
      <c r="N26" s="16">
        <f t="shared" si="10"/>
        <v>11</v>
      </c>
      <c r="O26" s="8">
        <f t="shared" si="11"/>
        <v>0.45134575569358176</v>
      </c>
      <c r="P26" s="18">
        <f t="shared" si="15"/>
        <v>0</v>
      </c>
      <c r="Q26" s="19">
        <f t="shared" si="14"/>
        <v>0.45134575569358176</v>
      </c>
    </row>
    <row r="27" spans="1:17" ht="18" x14ac:dyDescent="0.25">
      <c r="A27" s="31" t="s">
        <v>53</v>
      </c>
      <c r="B27" s="12" t="s">
        <v>54</v>
      </c>
      <c r="C27" s="13">
        <v>500</v>
      </c>
      <c r="D27" s="32">
        <v>0</v>
      </c>
      <c r="E27" s="15">
        <f t="shared" si="12"/>
        <v>500</v>
      </c>
      <c r="F27" s="13">
        <v>455</v>
      </c>
      <c r="G27" s="14">
        <v>0</v>
      </c>
      <c r="H27" s="13">
        <v>0</v>
      </c>
      <c r="I27" s="24">
        <v>0</v>
      </c>
      <c r="J27" s="16">
        <f t="shared" si="13"/>
        <v>455</v>
      </c>
      <c r="K27" s="16">
        <f t="shared" si="8"/>
        <v>500</v>
      </c>
      <c r="L27" s="25">
        <f t="shared" si="9"/>
        <v>45</v>
      </c>
      <c r="M27" s="13">
        <v>0</v>
      </c>
      <c r="N27" s="16">
        <f t="shared" si="10"/>
        <v>0</v>
      </c>
      <c r="O27" s="8">
        <f t="shared" si="11"/>
        <v>0</v>
      </c>
      <c r="P27" s="18">
        <f t="shared" si="15"/>
        <v>0</v>
      </c>
      <c r="Q27" s="19">
        <f t="shared" si="14"/>
        <v>0</v>
      </c>
    </row>
    <row r="28" spans="1:17" ht="18" x14ac:dyDescent="0.25">
      <c r="A28" s="31" t="s">
        <v>55</v>
      </c>
      <c r="B28" s="12" t="s">
        <v>56</v>
      </c>
      <c r="C28" s="13">
        <v>500</v>
      </c>
      <c r="D28" s="32">
        <v>0</v>
      </c>
      <c r="E28" s="15">
        <f t="shared" si="12"/>
        <v>500</v>
      </c>
      <c r="F28" s="13">
        <v>455</v>
      </c>
      <c r="G28" s="14">
        <v>0</v>
      </c>
      <c r="H28" s="13">
        <v>0</v>
      </c>
      <c r="I28" s="24">
        <v>90</v>
      </c>
      <c r="J28" s="16">
        <f t="shared" si="13"/>
        <v>365</v>
      </c>
      <c r="K28" s="16">
        <f t="shared" si="8"/>
        <v>410</v>
      </c>
      <c r="L28" s="25">
        <f t="shared" si="9"/>
        <v>45</v>
      </c>
      <c r="M28" s="13">
        <v>90</v>
      </c>
      <c r="N28" s="16">
        <f t="shared" si="10"/>
        <v>0</v>
      </c>
      <c r="O28" s="26">
        <f>SUM(I28/F28)</f>
        <v>0.19780219780219779</v>
      </c>
      <c r="P28" s="18">
        <f t="shared" si="15"/>
        <v>0</v>
      </c>
      <c r="Q28" s="19">
        <f t="shared" si="14"/>
        <v>0.18</v>
      </c>
    </row>
    <row r="29" spans="1:17" ht="18" x14ac:dyDescent="0.25">
      <c r="A29" s="31" t="s">
        <v>57</v>
      </c>
      <c r="B29" s="12" t="s">
        <v>58</v>
      </c>
      <c r="C29" s="13">
        <v>52800</v>
      </c>
      <c r="D29" s="32">
        <v>0</v>
      </c>
      <c r="E29" s="15">
        <f t="shared" si="12"/>
        <v>52800</v>
      </c>
      <c r="F29" s="13">
        <v>48000</v>
      </c>
      <c r="G29" s="14">
        <v>0</v>
      </c>
      <c r="H29" s="22">
        <v>1627.78</v>
      </c>
      <c r="I29" s="24">
        <v>15657</v>
      </c>
      <c r="J29" s="16">
        <f t="shared" si="13"/>
        <v>32343</v>
      </c>
      <c r="K29" s="16">
        <f t="shared" si="8"/>
        <v>37143</v>
      </c>
      <c r="L29" s="25">
        <f t="shared" si="9"/>
        <v>4800</v>
      </c>
      <c r="M29" s="13">
        <v>14030</v>
      </c>
      <c r="N29" s="16">
        <f t="shared" si="10"/>
        <v>1627</v>
      </c>
      <c r="O29" s="26">
        <f>SUM(I29/F29)</f>
        <v>0.32618750000000002</v>
      </c>
      <c r="P29" s="18">
        <f t="shared" si="15"/>
        <v>3.0829166666666664E-2</v>
      </c>
      <c r="Q29" s="19">
        <f>SUM(I29/E29*100%)</f>
        <v>0.29653409090909089</v>
      </c>
    </row>
    <row r="30" spans="1:17" ht="18" x14ac:dyDescent="0.25">
      <c r="A30" s="31" t="s">
        <v>59</v>
      </c>
      <c r="B30" s="12" t="s">
        <v>60</v>
      </c>
      <c r="C30" s="13">
        <v>24700</v>
      </c>
      <c r="D30" s="32">
        <v>-2502</v>
      </c>
      <c r="E30" s="15">
        <f t="shared" si="12"/>
        <v>22198</v>
      </c>
      <c r="F30" s="13">
        <v>18083</v>
      </c>
      <c r="G30" s="14">
        <v>0</v>
      </c>
      <c r="H30" s="13">
        <v>1275.21</v>
      </c>
      <c r="I30" s="24">
        <v>17039</v>
      </c>
      <c r="J30" s="16">
        <f t="shared" si="13"/>
        <v>1044</v>
      </c>
      <c r="K30" s="16">
        <f t="shared" si="8"/>
        <v>5159</v>
      </c>
      <c r="L30" s="25">
        <f t="shared" si="9"/>
        <v>4115</v>
      </c>
      <c r="M30" s="13">
        <v>12355</v>
      </c>
      <c r="N30" s="16">
        <f t="shared" si="10"/>
        <v>4684</v>
      </c>
      <c r="O30" s="26">
        <f>SUM(I30/F30)</f>
        <v>0.94226621688879053</v>
      </c>
      <c r="P30" s="18">
        <f t="shared" si="15"/>
        <v>5.7447067303360667E-2</v>
      </c>
      <c r="Q30" s="19">
        <f>SUM(I30/E30*100%)</f>
        <v>0.76759167492566893</v>
      </c>
    </row>
    <row r="31" spans="1:17" ht="18" x14ac:dyDescent="0.25">
      <c r="A31" s="31" t="s">
        <v>61</v>
      </c>
      <c r="B31" s="12" t="s">
        <v>62</v>
      </c>
      <c r="C31" s="33">
        <v>20000</v>
      </c>
      <c r="D31" s="34">
        <v>0</v>
      </c>
      <c r="E31" s="35">
        <f t="shared" si="12"/>
        <v>20000</v>
      </c>
      <c r="F31" s="33">
        <v>20000</v>
      </c>
      <c r="G31" s="36">
        <v>0</v>
      </c>
      <c r="H31" s="13">
        <v>0</v>
      </c>
      <c r="I31" s="24">
        <v>3562</v>
      </c>
      <c r="J31" s="16">
        <f t="shared" si="13"/>
        <v>16438</v>
      </c>
      <c r="K31" s="16">
        <f t="shared" si="8"/>
        <v>16438</v>
      </c>
      <c r="L31" s="25">
        <f t="shared" si="9"/>
        <v>0</v>
      </c>
      <c r="M31" s="13">
        <v>1369</v>
      </c>
      <c r="N31" s="16">
        <f t="shared" si="10"/>
        <v>2193</v>
      </c>
      <c r="O31" s="26">
        <f>SUM(I31/F31)</f>
        <v>0.17810000000000001</v>
      </c>
      <c r="P31" s="18">
        <f t="shared" si="15"/>
        <v>0</v>
      </c>
      <c r="Q31" s="19">
        <f>SUM(I31/E31*100%)</f>
        <v>0.17810000000000001</v>
      </c>
    </row>
    <row r="32" spans="1:17" ht="18" x14ac:dyDescent="0.25">
      <c r="A32" s="31" t="s">
        <v>63</v>
      </c>
      <c r="B32" s="12" t="s">
        <v>64</v>
      </c>
      <c r="C32" s="13">
        <v>15000</v>
      </c>
      <c r="D32" s="32">
        <v>0</v>
      </c>
      <c r="E32" s="15">
        <f t="shared" si="12"/>
        <v>15000</v>
      </c>
      <c r="F32" s="13">
        <v>12500</v>
      </c>
      <c r="G32" s="14">
        <v>0</v>
      </c>
      <c r="H32" s="13">
        <v>0</v>
      </c>
      <c r="I32" s="24">
        <v>709</v>
      </c>
      <c r="J32" s="16">
        <f t="shared" si="13"/>
        <v>11791</v>
      </c>
      <c r="K32" s="16">
        <f t="shared" si="8"/>
        <v>14291</v>
      </c>
      <c r="L32" s="25">
        <f t="shared" si="9"/>
        <v>2500</v>
      </c>
      <c r="M32" s="13">
        <v>669</v>
      </c>
      <c r="N32" s="16">
        <f t="shared" si="10"/>
        <v>40</v>
      </c>
      <c r="O32" s="26">
        <f>SUM(I32/F32)</f>
        <v>5.672E-2</v>
      </c>
      <c r="P32" s="18">
        <f t="shared" si="15"/>
        <v>0</v>
      </c>
      <c r="Q32" s="19">
        <f>SUM(I32/E32*100%)</f>
        <v>4.7266666666666665E-2</v>
      </c>
    </row>
    <row r="33" spans="1:17" ht="18" x14ac:dyDescent="0.25">
      <c r="A33" s="37">
        <v>131</v>
      </c>
      <c r="B33" s="38" t="s">
        <v>65</v>
      </c>
      <c r="C33" s="13">
        <v>20000</v>
      </c>
      <c r="D33" s="39">
        <v>0</v>
      </c>
      <c r="E33" s="15">
        <f t="shared" si="12"/>
        <v>20000</v>
      </c>
      <c r="F33" s="13">
        <v>19500</v>
      </c>
      <c r="G33" s="14">
        <v>0</v>
      </c>
      <c r="H33" s="13">
        <v>0</v>
      </c>
      <c r="I33" s="24">
        <v>0</v>
      </c>
      <c r="J33" s="16">
        <f t="shared" si="13"/>
        <v>19500</v>
      </c>
      <c r="K33" s="16">
        <f t="shared" si="8"/>
        <v>20000</v>
      </c>
      <c r="L33" s="25">
        <f t="shared" si="9"/>
        <v>500</v>
      </c>
      <c r="M33" s="40">
        <v>0</v>
      </c>
      <c r="N33" s="16">
        <f t="shared" si="10"/>
        <v>0</v>
      </c>
      <c r="O33" s="26">
        <f t="shared" ref="O33:O52" si="16">SUM(I33/F33)</f>
        <v>0</v>
      </c>
      <c r="P33" s="18">
        <f t="shared" si="15"/>
        <v>0</v>
      </c>
      <c r="Q33" s="19">
        <f t="shared" ref="Q33:Q52" si="17">SUM(I33/E33*100%)</f>
        <v>0</v>
      </c>
    </row>
    <row r="34" spans="1:17" ht="18" x14ac:dyDescent="0.25">
      <c r="A34" s="31" t="s">
        <v>66</v>
      </c>
      <c r="B34" s="12" t="s">
        <v>67</v>
      </c>
      <c r="C34" s="13">
        <v>75000</v>
      </c>
      <c r="D34" s="32">
        <v>-16000</v>
      </c>
      <c r="E34" s="15">
        <f t="shared" si="12"/>
        <v>59000</v>
      </c>
      <c r="F34" s="13">
        <v>46500</v>
      </c>
      <c r="G34" s="14">
        <v>0</v>
      </c>
      <c r="H34" s="13">
        <v>1070</v>
      </c>
      <c r="I34" s="24">
        <v>2270</v>
      </c>
      <c r="J34" s="16">
        <f t="shared" si="13"/>
        <v>44230</v>
      </c>
      <c r="K34" s="16">
        <f t="shared" si="8"/>
        <v>56730</v>
      </c>
      <c r="L34" s="25">
        <f t="shared" si="9"/>
        <v>12500</v>
      </c>
      <c r="M34" s="13">
        <v>109</v>
      </c>
      <c r="N34" s="16">
        <f t="shared" si="10"/>
        <v>2161</v>
      </c>
      <c r="O34" s="26">
        <f t="shared" si="16"/>
        <v>4.8817204301075272E-2</v>
      </c>
      <c r="P34" s="18">
        <f t="shared" si="15"/>
        <v>1.8135593220338982E-2</v>
      </c>
      <c r="Q34" s="19">
        <f t="shared" si="17"/>
        <v>3.8474576271186438E-2</v>
      </c>
    </row>
    <row r="35" spans="1:17" ht="18" x14ac:dyDescent="0.25">
      <c r="A35" s="31" t="s">
        <v>68</v>
      </c>
      <c r="B35" s="12" t="s">
        <v>69</v>
      </c>
      <c r="C35" s="13">
        <v>10000</v>
      </c>
      <c r="D35" s="14">
        <v>0</v>
      </c>
      <c r="E35" s="15">
        <f>SUM(C35+D35)</f>
        <v>10000</v>
      </c>
      <c r="F35" s="13">
        <v>9500</v>
      </c>
      <c r="G35" s="14">
        <v>0</v>
      </c>
      <c r="H35" s="13">
        <v>0</v>
      </c>
      <c r="I35" s="24">
        <v>1834</v>
      </c>
      <c r="J35" s="16">
        <f t="shared" si="13"/>
        <v>7666</v>
      </c>
      <c r="K35" s="16">
        <f t="shared" si="8"/>
        <v>8166</v>
      </c>
      <c r="L35" s="25">
        <f t="shared" si="9"/>
        <v>500</v>
      </c>
      <c r="M35" s="13">
        <v>1810</v>
      </c>
      <c r="N35" s="16">
        <f t="shared" si="10"/>
        <v>24</v>
      </c>
      <c r="O35" s="26">
        <f t="shared" si="16"/>
        <v>0.19305263157894736</v>
      </c>
      <c r="P35" s="18">
        <f t="shared" si="15"/>
        <v>0</v>
      </c>
      <c r="Q35" s="19">
        <f t="shared" si="17"/>
        <v>0.18340000000000001</v>
      </c>
    </row>
    <row r="36" spans="1:17" ht="18" x14ac:dyDescent="0.25">
      <c r="A36" s="31" t="s">
        <v>70</v>
      </c>
      <c r="B36" s="12" t="s">
        <v>71</v>
      </c>
      <c r="C36" s="13">
        <v>32500</v>
      </c>
      <c r="D36" s="14">
        <v>25000</v>
      </c>
      <c r="E36" s="15">
        <f t="shared" ref="E36:E52" si="18">SUM(C36+D36)</f>
        <v>57500</v>
      </c>
      <c r="F36" s="13">
        <v>57500</v>
      </c>
      <c r="G36" s="14">
        <v>0</v>
      </c>
      <c r="H36" s="13">
        <v>9100</v>
      </c>
      <c r="I36" s="24">
        <v>46850</v>
      </c>
      <c r="J36" s="16">
        <f t="shared" si="13"/>
        <v>10650</v>
      </c>
      <c r="K36" s="16">
        <f t="shared" si="8"/>
        <v>10650</v>
      </c>
      <c r="L36" s="25">
        <f t="shared" si="9"/>
        <v>0</v>
      </c>
      <c r="M36" s="13">
        <v>46850</v>
      </c>
      <c r="N36" s="16">
        <f t="shared" si="10"/>
        <v>0</v>
      </c>
      <c r="O36" s="26">
        <f t="shared" si="16"/>
        <v>0.81478260869565222</v>
      </c>
      <c r="P36" s="18">
        <f t="shared" si="15"/>
        <v>0.1582608695652174</v>
      </c>
      <c r="Q36" s="19">
        <f t="shared" si="17"/>
        <v>0.81478260869565222</v>
      </c>
    </row>
    <row r="37" spans="1:17" ht="18" x14ac:dyDescent="0.25">
      <c r="A37" s="31" t="s">
        <v>72</v>
      </c>
      <c r="B37" s="12" t="s">
        <v>73</v>
      </c>
      <c r="C37" s="13">
        <v>8000</v>
      </c>
      <c r="D37" s="14">
        <v>-200</v>
      </c>
      <c r="E37" s="15">
        <f>SUM(C37+D37)</f>
        <v>7800</v>
      </c>
      <c r="F37" s="13">
        <v>7500</v>
      </c>
      <c r="G37" s="14">
        <v>0</v>
      </c>
      <c r="H37" s="13">
        <v>28</v>
      </c>
      <c r="I37" s="24">
        <v>2966</v>
      </c>
      <c r="J37" s="13">
        <f t="shared" si="13"/>
        <v>4534</v>
      </c>
      <c r="K37" s="13">
        <f t="shared" si="8"/>
        <v>4834</v>
      </c>
      <c r="L37" s="14">
        <f t="shared" ref="L37:L72" si="19">SUM(E37-F37)</f>
        <v>300</v>
      </c>
      <c r="M37" s="13">
        <v>2713</v>
      </c>
      <c r="N37" s="13">
        <f t="shared" si="10"/>
        <v>253</v>
      </c>
      <c r="O37" s="26">
        <f t="shared" si="16"/>
        <v>0.39546666666666669</v>
      </c>
      <c r="P37" s="18">
        <f t="shared" si="15"/>
        <v>3.5897435897435897E-3</v>
      </c>
      <c r="Q37" s="19">
        <f t="shared" si="17"/>
        <v>0.38025641025641027</v>
      </c>
    </row>
    <row r="38" spans="1:17" ht="18" x14ac:dyDescent="0.25">
      <c r="A38" s="41" t="s">
        <v>74</v>
      </c>
      <c r="B38" s="42" t="s">
        <v>75</v>
      </c>
      <c r="C38" s="13">
        <v>24100</v>
      </c>
      <c r="D38" s="43">
        <v>15000</v>
      </c>
      <c r="E38" s="44">
        <f t="shared" si="18"/>
        <v>39100</v>
      </c>
      <c r="F38" s="13">
        <v>39100</v>
      </c>
      <c r="G38" s="14">
        <v>0</v>
      </c>
      <c r="H38" s="22">
        <v>10257.209999999999</v>
      </c>
      <c r="I38" s="24">
        <v>33015</v>
      </c>
      <c r="J38" s="13">
        <f t="shared" si="13"/>
        <v>6085</v>
      </c>
      <c r="K38" s="13">
        <f t="shared" si="8"/>
        <v>6085</v>
      </c>
      <c r="L38" s="14">
        <f t="shared" si="19"/>
        <v>0</v>
      </c>
      <c r="M38" s="13">
        <v>22758</v>
      </c>
      <c r="N38" s="13">
        <f t="shared" si="10"/>
        <v>10257</v>
      </c>
      <c r="O38" s="26">
        <f t="shared" si="16"/>
        <v>0.84437340153452689</v>
      </c>
      <c r="P38" s="18">
        <f t="shared" si="15"/>
        <v>0.26233273657289002</v>
      </c>
      <c r="Q38" s="19">
        <f t="shared" si="17"/>
        <v>0.84437340153452689</v>
      </c>
    </row>
    <row r="39" spans="1:17" ht="18" x14ac:dyDescent="0.25">
      <c r="A39" s="41" t="s">
        <v>76</v>
      </c>
      <c r="B39" s="42" t="s">
        <v>77</v>
      </c>
      <c r="C39" s="13">
        <v>3000</v>
      </c>
      <c r="D39" s="45">
        <v>0</v>
      </c>
      <c r="E39" s="44">
        <f t="shared" si="18"/>
        <v>3000</v>
      </c>
      <c r="F39" s="13">
        <v>2725</v>
      </c>
      <c r="G39" s="14">
        <v>0</v>
      </c>
      <c r="H39" s="22">
        <v>0</v>
      </c>
      <c r="I39" s="43">
        <v>0</v>
      </c>
      <c r="J39" s="46">
        <f t="shared" si="13"/>
        <v>2725</v>
      </c>
      <c r="K39" s="46">
        <f t="shared" si="8"/>
        <v>3000</v>
      </c>
      <c r="L39" s="46">
        <f t="shared" si="19"/>
        <v>275</v>
      </c>
      <c r="M39" s="46">
        <v>0</v>
      </c>
      <c r="N39" s="46">
        <f t="shared" si="10"/>
        <v>0</v>
      </c>
      <c r="O39" s="26">
        <f t="shared" si="16"/>
        <v>0</v>
      </c>
      <c r="P39" s="18">
        <f t="shared" si="15"/>
        <v>0</v>
      </c>
      <c r="Q39" s="19">
        <f t="shared" si="17"/>
        <v>0</v>
      </c>
    </row>
    <row r="40" spans="1:17" ht="18" x14ac:dyDescent="0.25">
      <c r="A40" s="41" t="s">
        <v>78</v>
      </c>
      <c r="B40" s="42" t="s">
        <v>79</v>
      </c>
      <c r="C40" s="13">
        <v>12000</v>
      </c>
      <c r="D40" s="43">
        <v>0</v>
      </c>
      <c r="E40" s="44">
        <f t="shared" si="18"/>
        <v>12000</v>
      </c>
      <c r="F40" s="13">
        <v>12000</v>
      </c>
      <c r="G40" s="14">
        <v>0</v>
      </c>
      <c r="H40" s="13">
        <v>0</v>
      </c>
      <c r="I40" s="43">
        <v>3332</v>
      </c>
      <c r="J40" s="46">
        <f t="shared" si="13"/>
        <v>8668</v>
      </c>
      <c r="K40" s="46">
        <f t="shared" si="8"/>
        <v>8668</v>
      </c>
      <c r="L40" s="46">
        <f t="shared" si="19"/>
        <v>0</v>
      </c>
      <c r="M40" s="46">
        <v>0</v>
      </c>
      <c r="N40" s="46">
        <f t="shared" si="10"/>
        <v>3332</v>
      </c>
      <c r="O40" s="26">
        <f t="shared" si="16"/>
        <v>0.27766666666666667</v>
      </c>
      <c r="P40" s="18">
        <f t="shared" si="15"/>
        <v>0</v>
      </c>
      <c r="Q40" s="19">
        <f t="shared" si="17"/>
        <v>0.27766666666666667</v>
      </c>
    </row>
    <row r="41" spans="1:17" ht="18" x14ac:dyDescent="0.25">
      <c r="A41" s="47">
        <v>166</v>
      </c>
      <c r="B41" s="48" t="s">
        <v>80</v>
      </c>
      <c r="C41" s="13">
        <v>0</v>
      </c>
      <c r="D41" s="14">
        <v>300</v>
      </c>
      <c r="E41" s="14">
        <f t="shared" si="18"/>
        <v>300</v>
      </c>
      <c r="F41" s="13">
        <v>300</v>
      </c>
      <c r="G41" s="14">
        <v>0</v>
      </c>
      <c r="H41" s="13">
        <v>1915</v>
      </c>
      <c r="I41" s="14">
        <v>0</v>
      </c>
      <c r="J41" s="14">
        <f t="shared" si="13"/>
        <v>300</v>
      </c>
      <c r="K41" s="14">
        <f t="shared" si="8"/>
        <v>300</v>
      </c>
      <c r="L41" s="14">
        <f t="shared" si="19"/>
        <v>0</v>
      </c>
      <c r="M41" s="14">
        <v>0</v>
      </c>
      <c r="N41" s="14">
        <f t="shared" si="10"/>
        <v>0</v>
      </c>
      <c r="O41" s="26">
        <f t="shared" si="16"/>
        <v>0</v>
      </c>
      <c r="P41" s="18">
        <f t="shared" si="15"/>
        <v>6.3833333333333337</v>
      </c>
      <c r="Q41" s="19">
        <f t="shared" si="17"/>
        <v>0</v>
      </c>
    </row>
    <row r="42" spans="1:17" ht="18" x14ac:dyDescent="0.25">
      <c r="A42" s="31" t="s">
        <v>81</v>
      </c>
      <c r="B42" s="12" t="s">
        <v>82</v>
      </c>
      <c r="C42" s="13">
        <v>23300</v>
      </c>
      <c r="D42" s="49">
        <v>-107</v>
      </c>
      <c r="E42" s="14">
        <f t="shared" si="18"/>
        <v>23193</v>
      </c>
      <c r="F42" s="13">
        <v>22393</v>
      </c>
      <c r="G42" s="14">
        <v>0</v>
      </c>
      <c r="H42" s="22">
        <v>0</v>
      </c>
      <c r="I42" s="14">
        <v>5393</v>
      </c>
      <c r="J42" s="13">
        <f>SUM(F42-I42)</f>
        <v>17000</v>
      </c>
      <c r="K42" s="13">
        <f t="shared" si="8"/>
        <v>17800</v>
      </c>
      <c r="L42" s="13">
        <f t="shared" si="19"/>
        <v>800</v>
      </c>
      <c r="M42" s="13">
        <v>2167</v>
      </c>
      <c r="N42" s="50">
        <f>SUM(I42-M42)</f>
        <v>3226</v>
      </c>
      <c r="O42" s="26">
        <f t="shared" si="16"/>
        <v>0.24083418925557093</v>
      </c>
      <c r="P42" s="18">
        <f t="shared" si="15"/>
        <v>0</v>
      </c>
      <c r="Q42" s="19">
        <f t="shared" si="17"/>
        <v>0.23252705557711378</v>
      </c>
    </row>
    <row r="43" spans="1:17" ht="18" x14ac:dyDescent="0.25">
      <c r="A43" s="31" t="s">
        <v>83</v>
      </c>
      <c r="B43" s="12" t="s">
        <v>84</v>
      </c>
      <c r="C43" s="13">
        <v>24300</v>
      </c>
      <c r="D43" s="24">
        <v>-6000</v>
      </c>
      <c r="E43" s="14">
        <f t="shared" si="18"/>
        <v>18300</v>
      </c>
      <c r="F43" s="13">
        <v>18300</v>
      </c>
      <c r="G43" s="14">
        <v>0</v>
      </c>
      <c r="H43" s="13">
        <v>0</v>
      </c>
      <c r="I43" s="14">
        <v>0</v>
      </c>
      <c r="J43" s="13">
        <f t="shared" si="13"/>
        <v>18300</v>
      </c>
      <c r="K43" s="13">
        <f t="shared" si="8"/>
        <v>18300</v>
      </c>
      <c r="L43" s="13">
        <f t="shared" si="19"/>
        <v>0</v>
      </c>
      <c r="M43" s="13">
        <v>0</v>
      </c>
      <c r="N43" s="50">
        <f t="shared" ref="N43:N52" si="20">SUM(I43-M43)</f>
        <v>0</v>
      </c>
      <c r="O43" s="26">
        <f t="shared" si="16"/>
        <v>0</v>
      </c>
      <c r="P43" s="18">
        <f t="shared" si="15"/>
        <v>0</v>
      </c>
      <c r="Q43" s="19">
        <f t="shared" si="17"/>
        <v>0</v>
      </c>
    </row>
    <row r="44" spans="1:17" ht="18" x14ac:dyDescent="0.25">
      <c r="A44" s="31" t="s">
        <v>85</v>
      </c>
      <c r="B44" s="12" t="s">
        <v>86</v>
      </c>
      <c r="C44" s="13">
        <v>5000</v>
      </c>
      <c r="D44" s="24">
        <v>15000</v>
      </c>
      <c r="E44" s="14">
        <f t="shared" si="18"/>
        <v>20000</v>
      </c>
      <c r="F44" s="13">
        <v>19500</v>
      </c>
      <c r="G44" s="14">
        <v>0</v>
      </c>
      <c r="H44" s="13">
        <v>0</v>
      </c>
      <c r="I44" s="14">
        <v>0</v>
      </c>
      <c r="J44" s="13">
        <f t="shared" si="13"/>
        <v>19500</v>
      </c>
      <c r="K44" s="13">
        <f t="shared" si="8"/>
        <v>20000</v>
      </c>
      <c r="L44" s="13">
        <f t="shared" si="19"/>
        <v>500</v>
      </c>
      <c r="M44" s="13">
        <v>0</v>
      </c>
      <c r="N44" s="50">
        <f t="shared" si="20"/>
        <v>0</v>
      </c>
      <c r="O44" s="26">
        <f t="shared" si="16"/>
        <v>0</v>
      </c>
      <c r="P44" s="18">
        <f t="shared" si="15"/>
        <v>0</v>
      </c>
      <c r="Q44" s="19">
        <f t="shared" si="17"/>
        <v>0</v>
      </c>
    </row>
    <row r="45" spans="1:17" ht="18" x14ac:dyDescent="0.25">
      <c r="A45" s="31" t="s">
        <v>87</v>
      </c>
      <c r="B45" s="12" t="s">
        <v>88</v>
      </c>
      <c r="C45" s="13">
        <v>2500</v>
      </c>
      <c r="D45" s="24">
        <v>691</v>
      </c>
      <c r="E45" s="14">
        <f t="shared" si="18"/>
        <v>3191</v>
      </c>
      <c r="F45" s="13">
        <v>3191</v>
      </c>
      <c r="G45" s="14">
        <v>0</v>
      </c>
      <c r="H45" s="13">
        <v>0</v>
      </c>
      <c r="I45" s="14">
        <v>1675</v>
      </c>
      <c r="J45" s="13">
        <f t="shared" si="13"/>
        <v>1516</v>
      </c>
      <c r="K45" s="13">
        <f t="shared" si="8"/>
        <v>1516</v>
      </c>
      <c r="L45" s="13">
        <f t="shared" si="19"/>
        <v>0</v>
      </c>
      <c r="M45" s="13">
        <v>875</v>
      </c>
      <c r="N45" s="50">
        <f t="shared" si="20"/>
        <v>800</v>
      </c>
      <c r="O45" s="26">
        <f t="shared" si="16"/>
        <v>0.52491382011908494</v>
      </c>
      <c r="P45" s="18">
        <f t="shared" si="15"/>
        <v>0</v>
      </c>
      <c r="Q45" s="19">
        <f t="shared" si="17"/>
        <v>0.52491382011908494</v>
      </c>
    </row>
    <row r="46" spans="1:17" ht="18" x14ac:dyDescent="0.25">
      <c r="A46" s="31" t="s">
        <v>89</v>
      </c>
      <c r="B46" s="12" t="s">
        <v>90</v>
      </c>
      <c r="C46" s="13">
        <v>2000</v>
      </c>
      <c r="D46" s="24">
        <v>0</v>
      </c>
      <c r="E46" s="14">
        <f t="shared" si="18"/>
        <v>2000</v>
      </c>
      <c r="F46" s="13">
        <v>2000</v>
      </c>
      <c r="G46" s="14">
        <v>0</v>
      </c>
      <c r="H46" s="13">
        <v>0</v>
      </c>
      <c r="I46" s="14">
        <v>0</v>
      </c>
      <c r="J46" s="13">
        <f t="shared" si="13"/>
        <v>2000</v>
      </c>
      <c r="K46" s="13">
        <f t="shared" si="8"/>
        <v>2000</v>
      </c>
      <c r="L46" s="13">
        <f t="shared" si="19"/>
        <v>0</v>
      </c>
      <c r="M46" s="13">
        <v>0</v>
      </c>
      <c r="N46" s="50">
        <f t="shared" si="20"/>
        <v>0</v>
      </c>
      <c r="O46" s="26">
        <f t="shared" si="16"/>
        <v>0</v>
      </c>
      <c r="P46" s="18">
        <f t="shared" si="15"/>
        <v>0</v>
      </c>
      <c r="Q46" s="19">
        <f t="shared" si="17"/>
        <v>0</v>
      </c>
    </row>
    <row r="47" spans="1:17" ht="18" x14ac:dyDescent="0.25">
      <c r="A47" s="31" t="s">
        <v>91</v>
      </c>
      <c r="B47" s="12" t="s">
        <v>92</v>
      </c>
      <c r="C47" s="13">
        <v>2500</v>
      </c>
      <c r="D47" s="24">
        <v>0</v>
      </c>
      <c r="E47" s="14">
        <f t="shared" si="18"/>
        <v>2500</v>
      </c>
      <c r="F47" s="13">
        <v>2300</v>
      </c>
      <c r="G47" s="14">
        <v>0</v>
      </c>
      <c r="H47" s="13">
        <v>0</v>
      </c>
      <c r="I47" s="14">
        <v>0</v>
      </c>
      <c r="J47" s="13">
        <f t="shared" si="13"/>
        <v>2300</v>
      </c>
      <c r="K47" s="13">
        <f t="shared" si="8"/>
        <v>2500</v>
      </c>
      <c r="L47" s="13">
        <f t="shared" si="19"/>
        <v>200</v>
      </c>
      <c r="M47" s="13">
        <v>0</v>
      </c>
      <c r="N47" s="50">
        <f t="shared" si="20"/>
        <v>0</v>
      </c>
      <c r="O47" s="26">
        <f t="shared" si="16"/>
        <v>0</v>
      </c>
      <c r="P47" s="18">
        <f t="shared" si="15"/>
        <v>0</v>
      </c>
      <c r="Q47" s="19">
        <f t="shared" si="17"/>
        <v>0</v>
      </c>
    </row>
    <row r="48" spans="1:17" ht="18" x14ac:dyDescent="0.25">
      <c r="A48" s="51" t="s">
        <v>93</v>
      </c>
      <c r="B48" s="52" t="s">
        <v>94</v>
      </c>
      <c r="C48" s="13">
        <v>6700</v>
      </c>
      <c r="D48" s="24">
        <v>0</v>
      </c>
      <c r="E48" s="14">
        <f t="shared" si="18"/>
        <v>6700</v>
      </c>
      <c r="F48" s="13">
        <v>6700</v>
      </c>
      <c r="G48" s="14">
        <v>0</v>
      </c>
      <c r="H48" s="13">
        <v>0</v>
      </c>
      <c r="I48" s="14">
        <v>21</v>
      </c>
      <c r="J48" s="13">
        <f t="shared" si="13"/>
        <v>6679</v>
      </c>
      <c r="K48" s="13">
        <f t="shared" si="8"/>
        <v>6679</v>
      </c>
      <c r="L48" s="13">
        <f>SUM(E48-F48)</f>
        <v>0</v>
      </c>
      <c r="M48" s="13">
        <v>21</v>
      </c>
      <c r="N48" s="50">
        <f t="shared" si="20"/>
        <v>0</v>
      </c>
      <c r="O48" s="26">
        <f t="shared" si="16"/>
        <v>3.1343283582089551E-3</v>
      </c>
      <c r="P48" s="18">
        <f t="shared" si="15"/>
        <v>0</v>
      </c>
      <c r="Q48" s="19">
        <f t="shared" si="17"/>
        <v>3.1343283582089551E-3</v>
      </c>
    </row>
    <row r="49" spans="1:17" ht="18" x14ac:dyDescent="0.25">
      <c r="A49" s="31">
        <v>192</v>
      </c>
      <c r="B49" s="12" t="s">
        <v>95</v>
      </c>
      <c r="C49" s="13">
        <v>0</v>
      </c>
      <c r="D49" s="24">
        <v>2536</v>
      </c>
      <c r="E49" s="14">
        <f t="shared" si="18"/>
        <v>2536</v>
      </c>
      <c r="F49" s="13">
        <v>2536</v>
      </c>
      <c r="G49" s="14">
        <v>0</v>
      </c>
      <c r="H49" s="13">
        <v>0</v>
      </c>
      <c r="I49" s="14">
        <v>34</v>
      </c>
      <c r="J49" s="13">
        <f t="shared" si="13"/>
        <v>2502</v>
      </c>
      <c r="K49" s="13">
        <f>SUM(E49-G49-I49)</f>
        <v>2502</v>
      </c>
      <c r="L49" s="13">
        <f>SUM(E49-F49)</f>
        <v>0</v>
      </c>
      <c r="M49" s="13">
        <v>34</v>
      </c>
      <c r="N49" s="50">
        <f t="shared" si="20"/>
        <v>0</v>
      </c>
      <c r="O49" s="26">
        <f t="shared" si="16"/>
        <v>1.3406940063091483E-2</v>
      </c>
      <c r="P49" s="18">
        <f t="shared" si="15"/>
        <v>0</v>
      </c>
      <c r="Q49" s="19">
        <f t="shared" si="17"/>
        <v>1.3406940063091483E-2</v>
      </c>
    </row>
    <row r="50" spans="1:17" ht="18" x14ac:dyDescent="0.25">
      <c r="A50" s="31">
        <v>196</v>
      </c>
      <c r="B50" s="12" t="s">
        <v>96</v>
      </c>
      <c r="C50" s="13">
        <v>0</v>
      </c>
      <c r="D50" s="24">
        <v>200</v>
      </c>
      <c r="E50" s="14">
        <f t="shared" si="18"/>
        <v>200</v>
      </c>
      <c r="F50" s="13">
        <v>200</v>
      </c>
      <c r="G50" s="14">
        <v>0</v>
      </c>
      <c r="H50" s="13">
        <v>0</v>
      </c>
      <c r="I50" s="14">
        <v>0</v>
      </c>
      <c r="J50" s="13">
        <f t="shared" si="13"/>
        <v>200</v>
      </c>
      <c r="K50" s="13">
        <f>SUM(E50-G50-I50)</f>
        <v>200</v>
      </c>
      <c r="L50" s="13">
        <f>SUM(E50-F50)</f>
        <v>0</v>
      </c>
      <c r="M50" s="13">
        <v>0</v>
      </c>
      <c r="N50" s="50">
        <f t="shared" si="20"/>
        <v>0</v>
      </c>
      <c r="O50" s="26">
        <f t="shared" si="16"/>
        <v>0</v>
      </c>
      <c r="P50" s="18">
        <f t="shared" si="15"/>
        <v>0</v>
      </c>
      <c r="Q50" s="19">
        <f t="shared" si="17"/>
        <v>0</v>
      </c>
    </row>
    <row r="51" spans="1:17" ht="18" x14ac:dyDescent="0.25">
      <c r="A51" s="31">
        <v>197</v>
      </c>
      <c r="B51" s="12" t="s">
        <v>97</v>
      </c>
      <c r="C51" s="13">
        <v>0</v>
      </c>
      <c r="D51" s="24">
        <v>107</v>
      </c>
      <c r="E51" s="14">
        <f t="shared" si="18"/>
        <v>107</v>
      </c>
      <c r="F51" s="13">
        <v>107</v>
      </c>
      <c r="G51" s="14">
        <v>0</v>
      </c>
      <c r="H51" s="13">
        <v>0</v>
      </c>
      <c r="I51" s="14">
        <v>107</v>
      </c>
      <c r="J51" s="13">
        <f t="shared" si="13"/>
        <v>0</v>
      </c>
      <c r="K51" s="13">
        <f>SUM(E51-G51-I51)</f>
        <v>0</v>
      </c>
      <c r="L51" s="13">
        <f>SUM(E51-F51)</f>
        <v>0</v>
      </c>
      <c r="M51" s="13">
        <v>107</v>
      </c>
      <c r="N51" s="50">
        <f t="shared" si="20"/>
        <v>0</v>
      </c>
      <c r="O51" s="26">
        <f t="shared" si="16"/>
        <v>1</v>
      </c>
      <c r="P51" s="18">
        <f t="shared" si="15"/>
        <v>0</v>
      </c>
      <c r="Q51" s="19">
        <f t="shared" si="17"/>
        <v>1</v>
      </c>
    </row>
    <row r="52" spans="1:17" ht="18.75" thickBot="1" x14ac:dyDescent="0.3">
      <c r="A52" s="53">
        <v>199</v>
      </c>
      <c r="B52" s="54" t="s">
        <v>98</v>
      </c>
      <c r="C52" s="55">
        <v>0</v>
      </c>
      <c r="D52" s="56">
        <v>9</v>
      </c>
      <c r="E52" s="57">
        <f t="shared" si="18"/>
        <v>9</v>
      </c>
      <c r="F52" s="55">
        <v>9</v>
      </c>
      <c r="G52" s="57">
        <v>0</v>
      </c>
      <c r="H52" s="55">
        <v>0</v>
      </c>
      <c r="I52" s="57">
        <v>9</v>
      </c>
      <c r="J52" s="58">
        <f t="shared" si="13"/>
        <v>0</v>
      </c>
      <c r="K52" s="55">
        <f>SUM(E52-G52-I52)</f>
        <v>0</v>
      </c>
      <c r="L52" s="55">
        <f>SUM(E52-F52)</f>
        <v>0</v>
      </c>
      <c r="M52" s="59">
        <v>9</v>
      </c>
      <c r="N52" s="60">
        <f t="shared" si="20"/>
        <v>0</v>
      </c>
      <c r="O52" s="61">
        <f t="shared" si="16"/>
        <v>1</v>
      </c>
      <c r="P52" s="62">
        <f t="shared" si="15"/>
        <v>0</v>
      </c>
      <c r="Q52" s="63">
        <f t="shared" si="17"/>
        <v>1</v>
      </c>
    </row>
    <row r="53" spans="1:17" ht="15.75" x14ac:dyDescent="0.25">
      <c r="A53" s="64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7"/>
      <c r="P53" s="68"/>
      <c r="Q53" s="69"/>
    </row>
    <row r="54" spans="1:17" ht="15.75" x14ac:dyDescent="0.25">
      <c r="A54" s="64"/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7"/>
      <c r="P54" s="68"/>
      <c r="Q54" s="69"/>
    </row>
    <row r="55" spans="1:17" ht="15.75" x14ac:dyDescent="0.25">
      <c r="A55" s="64"/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7"/>
      <c r="P55" s="68"/>
      <c r="Q55" s="69"/>
    </row>
    <row r="56" spans="1:17" ht="16.5" thickBot="1" x14ac:dyDescent="0.3">
      <c r="A56" s="64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7"/>
      <c r="P56" s="68"/>
      <c r="Q56" s="69"/>
    </row>
    <row r="57" spans="1:17" ht="20.25" x14ac:dyDescent="0.3">
      <c r="A57" s="107" t="s">
        <v>0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9"/>
    </row>
    <row r="58" spans="1:17" ht="20.25" x14ac:dyDescent="0.3">
      <c r="A58" s="101" t="s">
        <v>1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3"/>
    </row>
    <row r="59" spans="1:17" ht="20.25" x14ac:dyDescent="0.3">
      <c r="A59" s="101" t="s">
        <v>2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3"/>
    </row>
    <row r="60" spans="1:17" ht="20.25" x14ac:dyDescent="0.3">
      <c r="A60" s="101" t="s">
        <v>3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3"/>
    </row>
    <row r="61" spans="1:17" ht="20.25" x14ac:dyDescent="0.3">
      <c r="A61" s="104" t="s">
        <v>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</row>
    <row r="62" spans="1:17" ht="16.5" thickBot="1" x14ac:dyDescent="0.3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3"/>
      <c r="Q62" s="94"/>
    </row>
    <row r="63" spans="1:17" ht="108.75" thickBot="1" x14ac:dyDescent="0.3">
      <c r="A63" s="95" t="s">
        <v>5</v>
      </c>
      <c r="B63" s="96" t="s">
        <v>6</v>
      </c>
      <c r="C63" s="95" t="s">
        <v>7</v>
      </c>
      <c r="D63" s="97" t="s">
        <v>8</v>
      </c>
      <c r="E63" s="98" t="s">
        <v>9</v>
      </c>
      <c r="F63" s="95" t="s">
        <v>10</v>
      </c>
      <c r="G63" s="97" t="s">
        <v>11</v>
      </c>
      <c r="H63" s="95" t="s">
        <v>12</v>
      </c>
      <c r="I63" s="99" t="s">
        <v>13</v>
      </c>
      <c r="J63" s="100" t="s">
        <v>14</v>
      </c>
      <c r="K63" s="95" t="s">
        <v>15</v>
      </c>
      <c r="L63" s="97" t="s">
        <v>16</v>
      </c>
      <c r="M63" s="95" t="s">
        <v>17</v>
      </c>
      <c r="N63" s="95" t="s">
        <v>18</v>
      </c>
      <c r="O63" s="100" t="s">
        <v>176</v>
      </c>
      <c r="P63" s="97" t="s">
        <v>19</v>
      </c>
      <c r="Q63" s="95" t="s">
        <v>20</v>
      </c>
    </row>
    <row r="64" spans="1:17" ht="18" x14ac:dyDescent="0.25">
      <c r="A64" s="31" t="s">
        <v>99</v>
      </c>
      <c r="B64" s="12" t="s">
        <v>100</v>
      </c>
      <c r="C64" s="13">
        <v>13400</v>
      </c>
      <c r="D64" s="13">
        <v>-366</v>
      </c>
      <c r="E64" s="13">
        <f t="shared" ref="E64:E70" si="21">SUM(C64+D64)</f>
        <v>13034</v>
      </c>
      <c r="F64" s="13">
        <v>12634</v>
      </c>
      <c r="G64" s="13">
        <v>0</v>
      </c>
      <c r="H64" s="13">
        <v>13</v>
      </c>
      <c r="I64" s="13">
        <v>6313</v>
      </c>
      <c r="J64" s="13">
        <f t="shared" si="13"/>
        <v>6321</v>
      </c>
      <c r="K64" s="13">
        <f t="shared" si="8"/>
        <v>6721</v>
      </c>
      <c r="L64" s="13">
        <f t="shared" si="19"/>
        <v>400</v>
      </c>
      <c r="M64" s="13">
        <v>6243</v>
      </c>
      <c r="N64" s="13">
        <f>SUM(I64-M64)</f>
        <v>70</v>
      </c>
      <c r="O64" s="74">
        <f t="shared" ref="O64:O111" si="22">SUM(I64/F64*100%)</f>
        <v>0.49968339401614692</v>
      </c>
      <c r="P64" s="18">
        <f>SUM(H64/E64)</f>
        <v>9.9739143777811869E-4</v>
      </c>
      <c r="Q64" s="73">
        <f>SUM(I64/E64*100%)</f>
        <v>0.48434862666871259</v>
      </c>
    </row>
    <row r="65" spans="1:17" ht="18" x14ac:dyDescent="0.25">
      <c r="A65" s="31" t="s">
        <v>101</v>
      </c>
      <c r="B65" s="12" t="s">
        <v>102</v>
      </c>
      <c r="C65" s="13">
        <v>7000</v>
      </c>
      <c r="D65" s="13">
        <v>0</v>
      </c>
      <c r="E65" s="13">
        <f t="shared" si="21"/>
        <v>7000</v>
      </c>
      <c r="F65" s="13">
        <v>6800</v>
      </c>
      <c r="G65" s="13">
        <v>0</v>
      </c>
      <c r="H65" s="13">
        <v>0</v>
      </c>
      <c r="I65" s="13">
        <v>2425</v>
      </c>
      <c r="J65" s="13">
        <f t="shared" si="13"/>
        <v>4375</v>
      </c>
      <c r="K65" s="13">
        <f>SUM(E65-G65-I65)</f>
        <v>4575</v>
      </c>
      <c r="L65" s="13">
        <f t="shared" si="19"/>
        <v>200</v>
      </c>
      <c r="M65" s="13">
        <v>348</v>
      </c>
      <c r="N65" s="13">
        <f t="shared" ref="N65:N95" si="23">SUM(I65-M65)</f>
        <v>2077</v>
      </c>
      <c r="O65" s="74">
        <f t="shared" si="22"/>
        <v>0.35661764705882354</v>
      </c>
      <c r="P65" s="18">
        <f>SUM(H65/E65)</f>
        <v>0</v>
      </c>
      <c r="Q65" s="73">
        <f>SUM(I65/E65*100%)</f>
        <v>0.34642857142857142</v>
      </c>
    </row>
    <row r="66" spans="1:17" ht="18" x14ac:dyDescent="0.25">
      <c r="A66" s="31">
        <v>212</v>
      </c>
      <c r="B66" s="12" t="s">
        <v>103</v>
      </c>
      <c r="C66" s="13">
        <v>0</v>
      </c>
      <c r="D66" s="13">
        <v>600</v>
      </c>
      <c r="E66" s="13">
        <v>600</v>
      </c>
      <c r="F66" s="13">
        <v>600</v>
      </c>
      <c r="G66" s="13">
        <v>0</v>
      </c>
      <c r="H66" s="13">
        <v>0</v>
      </c>
      <c r="I66" s="13">
        <v>0</v>
      </c>
      <c r="J66" s="13">
        <f t="shared" si="13"/>
        <v>600</v>
      </c>
      <c r="K66" s="13">
        <f>SUM(E66-G66-I66)</f>
        <v>600</v>
      </c>
      <c r="L66" s="13">
        <f>SUM(E66-F66)</f>
        <v>0</v>
      </c>
      <c r="M66" s="13">
        <v>0</v>
      </c>
      <c r="N66" s="13">
        <f t="shared" si="23"/>
        <v>0</v>
      </c>
      <c r="O66" s="74">
        <f>SUM(I66/F66*100%)</f>
        <v>0</v>
      </c>
      <c r="P66" s="18">
        <f>SUM(H66/E66)</f>
        <v>0</v>
      </c>
      <c r="Q66" s="73">
        <f>SUM(I66/E66*100%)</f>
        <v>0</v>
      </c>
    </row>
    <row r="67" spans="1:17" ht="18" x14ac:dyDescent="0.25">
      <c r="A67" s="31" t="s">
        <v>104</v>
      </c>
      <c r="B67" s="12" t="s">
        <v>105</v>
      </c>
      <c r="C67" s="13">
        <v>10000</v>
      </c>
      <c r="D67" s="75">
        <v>-4100</v>
      </c>
      <c r="E67" s="13">
        <f t="shared" si="21"/>
        <v>5900</v>
      </c>
      <c r="F67" s="13">
        <v>5900</v>
      </c>
      <c r="G67" s="13">
        <v>0</v>
      </c>
      <c r="H67" s="13">
        <v>656.87</v>
      </c>
      <c r="I67" s="13">
        <v>0</v>
      </c>
      <c r="J67" s="13">
        <f t="shared" si="13"/>
        <v>5900</v>
      </c>
      <c r="K67" s="13">
        <f t="shared" si="8"/>
        <v>5900</v>
      </c>
      <c r="L67" s="13">
        <f t="shared" si="19"/>
        <v>0</v>
      </c>
      <c r="M67" s="13">
        <v>0</v>
      </c>
      <c r="N67" s="13">
        <f t="shared" si="23"/>
        <v>0</v>
      </c>
      <c r="O67" s="74">
        <f t="shared" si="22"/>
        <v>0</v>
      </c>
      <c r="P67" s="18">
        <f>SUM(H67/E67)</f>
        <v>0.11133389830508475</v>
      </c>
      <c r="Q67" s="73">
        <f t="shared" ref="Q67:Q95" si="24">SUM(I67/E67*100%)</f>
        <v>0</v>
      </c>
    </row>
    <row r="68" spans="1:17" ht="18" x14ac:dyDescent="0.25">
      <c r="A68" s="31" t="s">
        <v>106</v>
      </c>
      <c r="B68" s="12" t="s">
        <v>107</v>
      </c>
      <c r="C68" s="13">
        <v>7100</v>
      </c>
      <c r="D68" s="13">
        <v>0</v>
      </c>
      <c r="E68" s="13">
        <f t="shared" si="21"/>
        <v>7100</v>
      </c>
      <c r="F68" s="13">
        <v>7100</v>
      </c>
      <c r="G68" s="13">
        <v>0</v>
      </c>
      <c r="H68" s="22">
        <v>165.6</v>
      </c>
      <c r="I68" s="13">
        <v>1439</v>
      </c>
      <c r="J68" s="13">
        <f t="shared" si="13"/>
        <v>5661</v>
      </c>
      <c r="K68" s="13">
        <f t="shared" si="8"/>
        <v>5661</v>
      </c>
      <c r="L68" s="13">
        <f t="shared" si="19"/>
        <v>0</v>
      </c>
      <c r="M68" s="13">
        <v>1273</v>
      </c>
      <c r="N68" s="13">
        <f t="shared" si="23"/>
        <v>166</v>
      </c>
      <c r="O68" s="74">
        <f t="shared" si="22"/>
        <v>0.20267605633802818</v>
      </c>
      <c r="P68" s="18">
        <f t="shared" ref="P68:P95" si="25">SUM(H68/E68)</f>
        <v>2.3323943661971831E-2</v>
      </c>
      <c r="Q68" s="73">
        <f t="shared" si="24"/>
        <v>0.20267605633802818</v>
      </c>
    </row>
    <row r="69" spans="1:17" ht="18" x14ac:dyDescent="0.25">
      <c r="A69" s="31" t="s">
        <v>108</v>
      </c>
      <c r="B69" s="12" t="s">
        <v>109</v>
      </c>
      <c r="C69" s="13">
        <v>13900</v>
      </c>
      <c r="D69" s="13">
        <v>0</v>
      </c>
      <c r="E69" s="13">
        <f t="shared" si="21"/>
        <v>13900</v>
      </c>
      <c r="F69" s="13">
        <v>13900</v>
      </c>
      <c r="G69" s="13">
        <v>0</v>
      </c>
      <c r="H69" s="13">
        <v>24.24</v>
      </c>
      <c r="I69" s="13">
        <v>259</v>
      </c>
      <c r="J69" s="13">
        <f t="shared" si="13"/>
        <v>13641</v>
      </c>
      <c r="K69" s="13">
        <f t="shared" si="8"/>
        <v>13641</v>
      </c>
      <c r="L69" s="13">
        <f t="shared" si="19"/>
        <v>0</v>
      </c>
      <c r="M69" s="13">
        <v>235</v>
      </c>
      <c r="N69" s="13">
        <f t="shared" si="23"/>
        <v>24</v>
      </c>
      <c r="O69" s="74">
        <f t="shared" si="22"/>
        <v>1.8633093525179858E-2</v>
      </c>
      <c r="P69" s="18">
        <f t="shared" si="25"/>
        <v>1.7438848920863308E-3</v>
      </c>
      <c r="Q69" s="73">
        <f t="shared" si="24"/>
        <v>1.8633093525179858E-2</v>
      </c>
    </row>
    <row r="70" spans="1:17" ht="18" x14ac:dyDescent="0.25">
      <c r="A70" s="31" t="s">
        <v>110</v>
      </c>
      <c r="B70" s="12" t="s">
        <v>111</v>
      </c>
      <c r="C70" s="13">
        <v>2000</v>
      </c>
      <c r="D70" s="13">
        <v>0</v>
      </c>
      <c r="E70" s="13">
        <f t="shared" si="21"/>
        <v>2000</v>
      </c>
      <c r="F70" s="13">
        <v>2000</v>
      </c>
      <c r="G70" s="13">
        <v>0</v>
      </c>
      <c r="H70" s="13">
        <v>0</v>
      </c>
      <c r="I70" s="13">
        <v>0</v>
      </c>
      <c r="J70" s="13">
        <f t="shared" si="13"/>
        <v>2000</v>
      </c>
      <c r="K70" s="13">
        <f t="shared" si="8"/>
        <v>2000</v>
      </c>
      <c r="L70" s="13">
        <f>SUM(E70-F70)</f>
        <v>0</v>
      </c>
      <c r="M70" s="13">
        <v>0</v>
      </c>
      <c r="N70" s="13">
        <f t="shared" si="23"/>
        <v>0</v>
      </c>
      <c r="O70" s="74">
        <f t="shared" si="22"/>
        <v>0</v>
      </c>
      <c r="P70" s="18">
        <f t="shared" si="25"/>
        <v>0</v>
      </c>
      <c r="Q70" s="73">
        <f t="shared" si="24"/>
        <v>0</v>
      </c>
    </row>
    <row r="71" spans="1:17" ht="18" x14ac:dyDescent="0.25">
      <c r="A71" s="31" t="s">
        <v>112</v>
      </c>
      <c r="B71" s="12" t="s">
        <v>113</v>
      </c>
      <c r="C71" s="13">
        <v>8000</v>
      </c>
      <c r="D71" s="75">
        <v>0</v>
      </c>
      <c r="E71" s="13">
        <f t="shared" ref="E71:E95" si="26">SUM(C71+D71)</f>
        <v>8000</v>
      </c>
      <c r="F71" s="13">
        <v>8000</v>
      </c>
      <c r="G71" s="13">
        <v>0</v>
      </c>
      <c r="H71" s="13">
        <v>0</v>
      </c>
      <c r="I71" s="13">
        <v>663</v>
      </c>
      <c r="J71" s="13">
        <f t="shared" si="13"/>
        <v>7337</v>
      </c>
      <c r="K71" s="13">
        <f t="shared" si="8"/>
        <v>7337</v>
      </c>
      <c r="L71" s="13">
        <f t="shared" si="19"/>
        <v>0</v>
      </c>
      <c r="M71" s="13">
        <v>663</v>
      </c>
      <c r="N71" s="13">
        <f t="shared" si="23"/>
        <v>0</v>
      </c>
      <c r="O71" s="74">
        <f t="shared" si="22"/>
        <v>8.2875000000000004E-2</v>
      </c>
      <c r="P71" s="18">
        <f t="shared" si="25"/>
        <v>0</v>
      </c>
      <c r="Q71" s="73">
        <f t="shared" si="24"/>
        <v>8.2875000000000004E-2</v>
      </c>
    </row>
    <row r="72" spans="1:17" ht="18" x14ac:dyDescent="0.25">
      <c r="A72" s="31" t="s">
        <v>114</v>
      </c>
      <c r="B72" s="12" t="s">
        <v>115</v>
      </c>
      <c r="C72" s="13">
        <v>10000</v>
      </c>
      <c r="D72" s="13">
        <v>-264</v>
      </c>
      <c r="E72" s="13">
        <f t="shared" si="26"/>
        <v>9736</v>
      </c>
      <c r="F72" s="13">
        <v>9736</v>
      </c>
      <c r="G72" s="13">
        <v>0</v>
      </c>
      <c r="H72" s="13">
        <v>2777.93</v>
      </c>
      <c r="I72" s="13">
        <v>2846</v>
      </c>
      <c r="J72" s="13">
        <f t="shared" si="13"/>
        <v>6890</v>
      </c>
      <c r="K72" s="13">
        <f t="shared" si="8"/>
        <v>6890</v>
      </c>
      <c r="L72" s="13">
        <f t="shared" si="19"/>
        <v>0</v>
      </c>
      <c r="M72" s="13">
        <v>68</v>
      </c>
      <c r="N72" s="13">
        <f t="shared" si="23"/>
        <v>2778</v>
      </c>
      <c r="O72" s="74">
        <f t="shared" si="22"/>
        <v>0.29231717337715696</v>
      </c>
      <c r="P72" s="18">
        <f t="shared" si="25"/>
        <v>0.28532559572719801</v>
      </c>
      <c r="Q72" s="73">
        <f t="shared" si="24"/>
        <v>0.29231717337715696</v>
      </c>
    </row>
    <row r="73" spans="1:17" ht="18" x14ac:dyDescent="0.25">
      <c r="A73" s="31" t="s">
        <v>116</v>
      </c>
      <c r="B73" s="12" t="s">
        <v>117</v>
      </c>
      <c r="C73" s="13">
        <v>5000</v>
      </c>
      <c r="D73" s="13">
        <v>-109</v>
      </c>
      <c r="E73" s="13">
        <f t="shared" si="26"/>
        <v>4891</v>
      </c>
      <c r="F73" s="13">
        <v>4641</v>
      </c>
      <c r="G73" s="13">
        <v>0</v>
      </c>
      <c r="H73" s="13">
        <v>725.87</v>
      </c>
      <c r="I73" s="13">
        <v>1109</v>
      </c>
      <c r="J73" s="13">
        <f t="shared" si="13"/>
        <v>3532</v>
      </c>
      <c r="K73" s="13">
        <f t="shared" si="8"/>
        <v>3782</v>
      </c>
      <c r="L73" s="13">
        <f>SUM(E73-F73)</f>
        <v>250</v>
      </c>
      <c r="M73" s="13">
        <v>741</v>
      </c>
      <c r="N73" s="13">
        <f t="shared" si="23"/>
        <v>368</v>
      </c>
      <c r="O73" s="74">
        <f t="shared" si="22"/>
        <v>0.2389571213100625</v>
      </c>
      <c r="P73" s="18">
        <f t="shared" si="25"/>
        <v>0.1484093232467798</v>
      </c>
      <c r="Q73" s="73">
        <f t="shared" si="24"/>
        <v>0.22674299734205683</v>
      </c>
    </row>
    <row r="74" spans="1:17" ht="18" x14ac:dyDescent="0.25">
      <c r="A74" s="31" t="s">
        <v>118</v>
      </c>
      <c r="B74" s="12" t="s">
        <v>119</v>
      </c>
      <c r="C74" s="13">
        <v>800</v>
      </c>
      <c r="D74" s="13">
        <v>0</v>
      </c>
      <c r="E74" s="13">
        <f t="shared" si="26"/>
        <v>800</v>
      </c>
      <c r="F74" s="13">
        <v>800</v>
      </c>
      <c r="G74" s="13">
        <v>0</v>
      </c>
      <c r="H74" s="13">
        <v>0</v>
      </c>
      <c r="I74" s="13">
        <v>0</v>
      </c>
      <c r="J74" s="13">
        <f t="shared" si="13"/>
        <v>800</v>
      </c>
      <c r="K74" s="13">
        <f t="shared" si="8"/>
        <v>800</v>
      </c>
      <c r="L74" s="13">
        <f t="shared" ref="L74:L105" si="27">SUM(E74-F74)</f>
        <v>0</v>
      </c>
      <c r="M74" s="13">
        <v>0</v>
      </c>
      <c r="N74" s="13">
        <f t="shared" si="23"/>
        <v>0</v>
      </c>
      <c r="O74" s="74">
        <f t="shared" si="22"/>
        <v>0</v>
      </c>
      <c r="P74" s="18">
        <f t="shared" si="25"/>
        <v>0</v>
      </c>
      <c r="Q74" s="73">
        <f t="shared" si="24"/>
        <v>0</v>
      </c>
    </row>
    <row r="75" spans="1:17" ht="18" x14ac:dyDescent="0.25">
      <c r="A75" s="31" t="s">
        <v>120</v>
      </c>
      <c r="B75" s="12" t="s">
        <v>121</v>
      </c>
      <c r="C75" s="13">
        <v>800</v>
      </c>
      <c r="D75" s="13">
        <v>2000</v>
      </c>
      <c r="E75" s="13">
        <f t="shared" si="26"/>
        <v>2800</v>
      </c>
      <c r="F75" s="13">
        <v>2800</v>
      </c>
      <c r="G75" s="13">
        <v>0</v>
      </c>
      <c r="H75" s="13">
        <v>0</v>
      </c>
      <c r="I75" s="13">
        <v>1718</v>
      </c>
      <c r="J75" s="13">
        <f t="shared" si="13"/>
        <v>1082</v>
      </c>
      <c r="K75" s="13">
        <f t="shared" si="8"/>
        <v>1082</v>
      </c>
      <c r="L75" s="13">
        <f t="shared" si="27"/>
        <v>0</v>
      </c>
      <c r="M75" s="13">
        <v>523</v>
      </c>
      <c r="N75" s="13">
        <f t="shared" si="23"/>
        <v>1195</v>
      </c>
      <c r="O75" s="74">
        <f t="shared" si="22"/>
        <v>0.61357142857142855</v>
      </c>
      <c r="P75" s="18">
        <f t="shared" si="25"/>
        <v>0</v>
      </c>
      <c r="Q75" s="73">
        <f t="shared" si="24"/>
        <v>0.61357142857142855</v>
      </c>
    </row>
    <row r="76" spans="1:17" ht="18" x14ac:dyDescent="0.25">
      <c r="A76" s="31" t="s">
        <v>122</v>
      </c>
      <c r="B76" s="12" t="s">
        <v>123</v>
      </c>
      <c r="C76" s="13">
        <v>200</v>
      </c>
      <c r="D76" s="13">
        <v>0</v>
      </c>
      <c r="E76" s="13">
        <f t="shared" si="26"/>
        <v>200</v>
      </c>
      <c r="F76" s="13">
        <v>200</v>
      </c>
      <c r="G76" s="13">
        <v>0</v>
      </c>
      <c r="H76" s="13">
        <v>0</v>
      </c>
      <c r="I76" s="13">
        <v>0</v>
      </c>
      <c r="J76" s="13">
        <f t="shared" si="13"/>
        <v>200</v>
      </c>
      <c r="K76" s="13">
        <f t="shared" si="8"/>
        <v>200</v>
      </c>
      <c r="L76" s="13">
        <f t="shared" si="27"/>
        <v>0</v>
      </c>
      <c r="M76" s="13">
        <v>0</v>
      </c>
      <c r="N76" s="13">
        <f t="shared" si="23"/>
        <v>0</v>
      </c>
      <c r="O76" s="74">
        <f t="shared" si="22"/>
        <v>0</v>
      </c>
      <c r="P76" s="18">
        <f t="shared" si="25"/>
        <v>0</v>
      </c>
      <c r="Q76" s="73">
        <f t="shared" si="24"/>
        <v>0</v>
      </c>
    </row>
    <row r="77" spans="1:17" ht="18" x14ac:dyDescent="0.25">
      <c r="A77" s="31" t="s">
        <v>124</v>
      </c>
      <c r="B77" s="12" t="s">
        <v>125</v>
      </c>
      <c r="C77" s="13">
        <v>500</v>
      </c>
      <c r="D77" s="13">
        <v>2500</v>
      </c>
      <c r="E77" s="13">
        <f t="shared" si="26"/>
        <v>3000</v>
      </c>
      <c r="F77" s="13">
        <v>3000</v>
      </c>
      <c r="G77" s="13">
        <v>0</v>
      </c>
      <c r="H77" s="13">
        <v>0</v>
      </c>
      <c r="I77" s="13">
        <v>1268</v>
      </c>
      <c r="J77" s="13">
        <f t="shared" si="13"/>
        <v>1732</v>
      </c>
      <c r="K77" s="13">
        <f t="shared" si="8"/>
        <v>1732</v>
      </c>
      <c r="L77" s="13">
        <f t="shared" si="27"/>
        <v>0</v>
      </c>
      <c r="M77" s="13">
        <v>888</v>
      </c>
      <c r="N77" s="13">
        <f t="shared" si="23"/>
        <v>380</v>
      </c>
      <c r="O77" s="74">
        <f t="shared" si="22"/>
        <v>0.42266666666666669</v>
      </c>
      <c r="P77" s="18">
        <f t="shared" si="25"/>
        <v>0</v>
      </c>
      <c r="Q77" s="73">
        <f t="shared" si="24"/>
        <v>0.42266666666666669</v>
      </c>
    </row>
    <row r="78" spans="1:17" ht="18" x14ac:dyDescent="0.25">
      <c r="A78" s="31" t="s">
        <v>126</v>
      </c>
      <c r="B78" s="12" t="s">
        <v>127</v>
      </c>
      <c r="C78" s="13">
        <v>2500</v>
      </c>
      <c r="D78" s="13">
        <v>0</v>
      </c>
      <c r="E78" s="13">
        <f t="shared" si="26"/>
        <v>2500</v>
      </c>
      <c r="F78" s="13">
        <v>2400</v>
      </c>
      <c r="G78" s="13">
        <v>0</v>
      </c>
      <c r="H78" s="13">
        <v>0</v>
      </c>
      <c r="I78" s="13">
        <v>1500</v>
      </c>
      <c r="J78" s="13">
        <f t="shared" si="13"/>
        <v>900</v>
      </c>
      <c r="K78" s="13">
        <f t="shared" si="8"/>
        <v>1000</v>
      </c>
      <c r="L78" s="13">
        <f t="shared" si="27"/>
        <v>100</v>
      </c>
      <c r="M78" s="13">
        <v>933</v>
      </c>
      <c r="N78" s="13">
        <f t="shared" si="23"/>
        <v>567</v>
      </c>
      <c r="O78" s="74">
        <f t="shared" si="22"/>
        <v>0.625</v>
      </c>
      <c r="P78" s="18">
        <f t="shared" si="25"/>
        <v>0</v>
      </c>
      <c r="Q78" s="73">
        <f t="shared" si="24"/>
        <v>0.6</v>
      </c>
    </row>
    <row r="79" spans="1:17" ht="18" x14ac:dyDescent="0.25">
      <c r="A79" s="31" t="s">
        <v>128</v>
      </c>
      <c r="B79" s="12" t="s">
        <v>129</v>
      </c>
      <c r="C79" s="13">
        <v>2500</v>
      </c>
      <c r="D79" s="13">
        <v>0</v>
      </c>
      <c r="E79" s="13">
        <f t="shared" si="26"/>
        <v>2500</v>
      </c>
      <c r="F79" s="13">
        <v>2500</v>
      </c>
      <c r="G79" s="13">
        <v>0</v>
      </c>
      <c r="H79" s="13">
        <v>0</v>
      </c>
      <c r="I79" s="13">
        <v>100</v>
      </c>
      <c r="J79" s="13">
        <f t="shared" si="13"/>
        <v>2400</v>
      </c>
      <c r="K79" s="13">
        <f t="shared" si="8"/>
        <v>2400</v>
      </c>
      <c r="L79" s="13">
        <f t="shared" si="27"/>
        <v>0</v>
      </c>
      <c r="M79" s="13">
        <v>88</v>
      </c>
      <c r="N79" s="13">
        <f t="shared" si="23"/>
        <v>12</v>
      </c>
      <c r="O79" s="74">
        <f t="shared" si="22"/>
        <v>0.04</v>
      </c>
      <c r="P79" s="18">
        <f t="shared" si="25"/>
        <v>0</v>
      </c>
      <c r="Q79" s="73">
        <f t="shared" si="24"/>
        <v>0.04</v>
      </c>
    </row>
    <row r="80" spans="1:17" ht="18" x14ac:dyDescent="0.25">
      <c r="A80" s="31" t="s">
        <v>130</v>
      </c>
      <c r="B80" s="12" t="s">
        <v>131</v>
      </c>
      <c r="C80" s="13">
        <v>2000</v>
      </c>
      <c r="D80" s="13">
        <v>0</v>
      </c>
      <c r="E80" s="13">
        <f t="shared" si="26"/>
        <v>2000</v>
      </c>
      <c r="F80" s="13">
        <v>1900</v>
      </c>
      <c r="G80" s="13">
        <v>0</v>
      </c>
      <c r="H80" s="13">
        <v>0</v>
      </c>
      <c r="I80" s="13">
        <v>499</v>
      </c>
      <c r="J80" s="13">
        <f t="shared" si="13"/>
        <v>1401</v>
      </c>
      <c r="K80" s="13">
        <f t="shared" si="8"/>
        <v>1501</v>
      </c>
      <c r="L80" s="13">
        <f t="shared" si="27"/>
        <v>100</v>
      </c>
      <c r="M80" s="13">
        <v>288</v>
      </c>
      <c r="N80" s="13">
        <f t="shared" si="23"/>
        <v>211</v>
      </c>
      <c r="O80" s="74">
        <f t="shared" si="22"/>
        <v>0.26263157894736844</v>
      </c>
      <c r="P80" s="18">
        <f t="shared" si="25"/>
        <v>0</v>
      </c>
      <c r="Q80" s="73">
        <f t="shared" si="24"/>
        <v>0.2495</v>
      </c>
    </row>
    <row r="81" spans="1:17" ht="18" x14ac:dyDescent="0.25">
      <c r="A81" s="47">
        <v>256</v>
      </c>
      <c r="B81" s="48" t="s">
        <v>132</v>
      </c>
      <c r="C81" s="13">
        <v>0</v>
      </c>
      <c r="D81" s="13">
        <v>1000</v>
      </c>
      <c r="E81" s="13">
        <f t="shared" si="26"/>
        <v>1000</v>
      </c>
      <c r="F81" s="13">
        <v>1000</v>
      </c>
      <c r="G81" s="13">
        <v>0</v>
      </c>
      <c r="H81" s="13">
        <v>0</v>
      </c>
      <c r="I81" s="13">
        <v>532</v>
      </c>
      <c r="J81" s="13">
        <f t="shared" si="13"/>
        <v>468</v>
      </c>
      <c r="K81" s="13">
        <f t="shared" si="8"/>
        <v>468</v>
      </c>
      <c r="L81" s="13">
        <f t="shared" si="27"/>
        <v>0</v>
      </c>
      <c r="M81" s="13">
        <v>0</v>
      </c>
      <c r="N81" s="13">
        <f t="shared" si="23"/>
        <v>532</v>
      </c>
      <c r="O81" s="74">
        <f t="shared" si="22"/>
        <v>0.53200000000000003</v>
      </c>
      <c r="P81" s="18">
        <f t="shared" si="25"/>
        <v>0</v>
      </c>
      <c r="Q81" s="73">
        <f t="shared" si="24"/>
        <v>0.53200000000000003</v>
      </c>
    </row>
    <row r="82" spans="1:17" ht="18" x14ac:dyDescent="0.25">
      <c r="A82" s="47">
        <v>259</v>
      </c>
      <c r="B82" s="48" t="s">
        <v>133</v>
      </c>
      <c r="C82" s="13">
        <v>0</v>
      </c>
      <c r="D82" s="13">
        <v>2500</v>
      </c>
      <c r="E82" s="13">
        <f t="shared" si="26"/>
        <v>2500</v>
      </c>
      <c r="F82" s="13">
        <v>2500</v>
      </c>
      <c r="G82" s="13">
        <v>0</v>
      </c>
      <c r="H82" s="13">
        <v>0</v>
      </c>
      <c r="I82" s="13">
        <v>168</v>
      </c>
      <c r="J82" s="13">
        <f t="shared" si="13"/>
        <v>2332</v>
      </c>
      <c r="K82" s="13">
        <f t="shared" si="8"/>
        <v>2332</v>
      </c>
      <c r="L82" s="13">
        <f t="shared" si="27"/>
        <v>0</v>
      </c>
      <c r="M82" s="13">
        <v>45</v>
      </c>
      <c r="N82" s="13">
        <f t="shared" si="23"/>
        <v>123</v>
      </c>
      <c r="O82" s="74">
        <f t="shared" si="22"/>
        <v>6.7199999999999996E-2</v>
      </c>
      <c r="P82" s="18">
        <f t="shared" si="25"/>
        <v>0</v>
      </c>
      <c r="Q82" s="73">
        <f t="shared" si="24"/>
        <v>6.7199999999999996E-2</v>
      </c>
    </row>
    <row r="83" spans="1:17" ht="18" x14ac:dyDescent="0.25">
      <c r="A83" s="41" t="s">
        <v>134</v>
      </c>
      <c r="B83" s="42" t="s">
        <v>135</v>
      </c>
      <c r="C83" s="13">
        <v>3000</v>
      </c>
      <c r="D83" s="13">
        <v>0</v>
      </c>
      <c r="E83" s="13">
        <f t="shared" si="26"/>
        <v>3000</v>
      </c>
      <c r="F83" s="13">
        <v>2750</v>
      </c>
      <c r="G83" s="13">
        <v>0</v>
      </c>
      <c r="H83" s="13">
        <v>0</v>
      </c>
      <c r="I83" s="13">
        <v>0</v>
      </c>
      <c r="J83" s="13">
        <f t="shared" si="13"/>
        <v>2750</v>
      </c>
      <c r="K83" s="13">
        <f t="shared" si="8"/>
        <v>3000</v>
      </c>
      <c r="L83" s="13">
        <f t="shared" si="27"/>
        <v>250</v>
      </c>
      <c r="M83" s="13">
        <v>0</v>
      </c>
      <c r="N83" s="13">
        <f t="shared" si="23"/>
        <v>0</v>
      </c>
      <c r="O83" s="74">
        <f t="shared" si="22"/>
        <v>0</v>
      </c>
      <c r="P83" s="18">
        <f t="shared" si="25"/>
        <v>0</v>
      </c>
      <c r="Q83" s="73">
        <f t="shared" si="24"/>
        <v>0</v>
      </c>
    </row>
    <row r="84" spans="1:17" ht="18" x14ac:dyDescent="0.25">
      <c r="A84" s="47">
        <v>262</v>
      </c>
      <c r="B84" s="48" t="s">
        <v>136</v>
      </c>
      <c r="C84" s="13">
        <v>0</v>
      </c>
      <c r="D84" s="13">
        <v>2000</v>
      </c>
      <c r="E84" s="13">
        <f t="shared" si="26"/>
        <v>2000</v>
      </c>
      <c r="F84" s="13">
        <v>2000</v>
      </c>
      <c r="G84" s="13">
        <v>0</v>
      </c>
      <c r="H84" s="13">
        <v>0</v>
      </c>
      <c r="I84" s="13">
        <v>127</v>
      </c>
      <c r="J84" s="13">
        <f t="shared" si="13"/>
        <v>1873</v>
      </c>
      <c r="K84" s="13">
        <f t="shared" si="8"/>
        <v>1873</v>
      </c>
      <c r="L84" s="13">
        <f t="shared" si="27"/>
        <v>0</v>
      </c>
      <c r="M84" s="13">
        <v>130</v>
      </c>
      <c r="N84" s="13">
        <f t="shared" si="23"/>
        <v>-3</v>
      </c>
      <c r="O84" s="74">
        <f t="shared" si="22"/>
        <v>6.3500000000000001E-2</v>
      </c>
      <c r="P84" s="18">
        <f t="shared" si="25"/>
        <v>0</v>
      </c>
      <c r="Q84" s="73">
        <f t="shared" si="24"/>
        <v>6.3500000000000001E-2</v>
      </c>
    </row>
    <row r="85" spans="1:17" ht="18" x14ac:dyDescent="0.25">
      <c r="A85" s="31" t="s">
        <v>137</v>
      </c>
      <c r="B85" s="12" t="s">
        <v>138</v>
      </c>
      <c r="C85" s="13">
        <v>5000</v>
      </c>
      <c r="D85" s="13">
        <v>-188</v>
      </c>
      <c r="E85" s="13">
        <f t="shared" si="26"/>
        <v>4812</v>
      </c>
      <c r="F85" s="13">
        <v>4812</v>
      </c>
      <c r="G85" s="13">
        <v>0</v>
      </c>
      <c r="H85" s="13">
        <v>0</v>
      </c>
      <c r="I85" s="13">
        <v>7</v>
      </c>
      <c r="J85" s="13">
        <f t="shared" si="13"/>
        <v>4805</v>
      </c>
      <c r="K85" s="13">
        <f t="shared" si="8"/>
        <v>4805</v>
      </c>
      <c r="L85" s="13">
        <f t="shared" si="27"/>
        <v>0</v>
      </c>
      <c r="M85" s="13">
        <v>135</v>
      </c>
      <c r="N85" s="13">
        <f t="shared" si="23"/>
        <v>-128</v>
      </c>
      <c r="O85" s="74">
        <f t="shared" si="22"/>
        <v>1.4546965918536992E-3</v>
      </c>
      <c r="P85" s="18">
        <f t="shared" si="25"/>
        <v>0</v>
      </c>
      <c r="Q85" s="73">
        <f t="shared" si="24"/>
        <v>1.4546965918536992E-3</v>
      </c>
    </row>
    <row r="86" spans="1:17" ht="18" x14ac:dyDescent="0.25">
      <c r="A86" s="31" t="s">
        <v>139</v>
      </c>
      <c r="B86" s="12" t="s">
        <v>140</v>
      </c>
      <c r="C86" s="13">
        <v>2100</v>
      </c>
      <c r="D86" s="75">
        <v>0</v>
      </c>
      <c r="E86" s="13">
        <f t="shared" si="26"/>
        <v>2100</v>
      </c>
      <c r="F86" s="13">
        <v>2100</v>
      </c>
      <c r="G86" s="13">
        <v>0</v>
      </c>
      <c r="H86" s="13">
        <v>0</v>
      </c>
      <c r="I86" s="13">
        <v>319</v>
      </c>
      <c r="J86" s="13">
        <f t="shared" si="13"/>
        <v>1781</v>
      </c>
      <c r="K86" s="13">
        <f t="shared" si="8"/>
        <v>1781</v>
      </c>
      <c r="L86" s="13">
        <f t="shared" si="27"/>
        <v>0</v>
      </c>
      <c r="M86" s="13">
        <v>372</v>
      </c>
      <c r="N86" s="13">
        <f t="shared" si="23"/>
        <v>-53</v>
      </c>
      <c r="O86" s="74">
        <f t="shared" si="22"/>
        <v>0.1519047619047619</v>
      </c>
      <c r="P86" s="18">
        <f t="shared" si="25"/>
        <v>0</v>
      </c>
      <c r="Q86" s="73">
        <f t="shared" si="24"/>
        <v>0.1519047619047619</v>
      </c>
    </row>
    <row r="87" spans="1:17" ht="18" x14ac:dyDescent="0.25">
      <c r="A87" s="31" t="s">
        <v>141</v>
      </c>
      <c r="B87" s="12" t="s">
        <v>142</v>
      </c>
      <c r="C87" s="13">
        <v>500</v>
      </c>
      <c r="D87" s="13">
        <v>0</v>
      </c>
      <c r="E87" s="13">
        <f t="shared" si="26"/>
        <v>500</v>
      </c>
      <c r="F87" s="13">
        <v>440</v>
      </c>
      <c r="G87" s="13">
        <v>0</v>
      </c>
      <c r="H87" s="13">
        <v>0</v>
      </c>
      <c r="I87" s="13">
        <v>206</v>
      </c>
      <c r="J87" s="13">
        <f t="shared" si="13"/>
        <v>234</v>
      </c>
      <c r="K87" s="13">
        <f t="shared" si="8"/>
        <v>294</v>
      </c>
      <c r="L87" s="13">
        <f t="shared" si="27"/>
        <v>60</v>
      </c>
      <c r="M87" s="13">
        <v>206</v>
      </c>
      <c r="N87" s="13">
        <f t="shared" si="23"/>
        <v>0</v>
      </c>
      <c r="O87" s="74">
        <f t="shared" si="22"/>
        <v>0.4681818181818182</v>
      </c>
      <c r="P87" s="18">
        <f t="shared" si="25"/>
        <v>0</v>
      </c>
      <c r="Q87" s="73">
        <f t="shared" si="24"/>
        <v>0.41199999999999998</v>
      </c>
    </row>
    <row r="88" spans="1:17" ht="18" x14ac:dyDescent="0.25">
      <c r="A88" s="31" t="s">
        <v>143</v>
      </c>
      <c r="B88" s="12" t="s">
        <v>144</v>
      </c>
      <c r="C88" s="13">
        <v>5000</v>
      </c>
      <c r="D88" s="13">
        <v>0</v>
      </c>
      <c r="E88" s="13">
        <f t="shared" si="26"/>
        <v>5000</v>
      </c>
      <c r="F88" s="13">
        <v>5000</v>
      </c>
      <c r="G88" s="13">
        <v>0</v>
      </c>
      <c r="H88" s="13">
        <v>0</v>
      </c>
      <c r="I88" s="13">
        <v>2568</v>
      </c>
      <c r="J88" s="13">
        <f t="shared" si="13"/>
        <v>2432</v>
      </c>
      <c r="K88" s="13">
        <f t="shared" si="8"/>
        <v>2432</v>
      </c>
      <c r="L88" s="13">
        <f t="shared" si="27"/>
        <v>0</v>
      </c>
      <c r="M88" s="13">
        <v>354</v>
      </c>
      <c r="N88" s="13">
        <f t="shared" si="23"/>
        <v>2214</v>
      </c>
      <c r="O88" s="74">
        <f t="shared" si="22"/>
        <v>0.51359999999999995</v>
      </c>
      <c r="P88" s="18">
        <f t="shared" si="25"/>
        <v>0</v>
      </c>
      <c r="Q88" s="73">
        <f t="shared" si="24"/>
        <v>0.51359999999999995</v>
      </c>
    </row>
    <row r="89" spans="1:17" ht="18" x14ac:dyDescent="0.25">
      <c r="A89" s="31" t="s">
        <v>145</v>
      </c>
      <c r="B89" s="12" t="s">
        <v>146</v>
      </c>
      <c r="C89" s="13">
        <v>11500</v>
      </c>
      <c r="D89" s="75">
        <v>4198</v>
      </c>
      <c r="E89" s="13">
        <f t="shared" si="26"/>
        <v>15698</v>
      </c>
      <c r="F89" s="13">
        <v>15698</v>
      </c>
      <c r="G89" s="13">
        <v>0</v>
      </c>
      <c r="H89" s="13">
        <v>533.55999999999995</v>
      </c>
      <c r="I89" s="13">
        <v>10051</v>
      </c>
      <c r="J89" s="13">
        <f t="shared" si="13"/>
        <v>5647</v>
      </c>
      <c r="K89" s="13">
        <f t="shared" si="8"/>
        <v>5647</v>
      </c>
      <c r="L89" s="13">
        <f t="shared" si="27"/>
        <v>0</v>
      </c>
      <c r="M89" s="13">
        <v>9568</v>
      </c>
      <c r="N89" s="13">
        <f t="shared" si="23"/>
        <v>483</v>
      </c>
      <c r="O89" s="74">
        <f t="shared" si="22"/>
        <v>0.64027264619696778</v>
      </c>
      <c r="P89" s="18">
        <f t="shared" si="25"/>
        <v>3.3989043190215312E-2</v>
      </c>
      <c r="Q89" s="73">
        <f t="shared" si="24"/>
        <v>0.64027264619696778</v>
      </c>
    </row>
    <row r="90" spans="1:17" ht="18" x14ac:dyDescent="0.25">
      <c r="A90" s="31" t="s">
        <v>147</v>
      </c>
      <c r="B90" s="12" t="s">
        <v>148</v>
      </c>
      <c r="C90" s="13">
        <v>3000</v>
      </c>
      <c r="D90" s="13">
        <v>0</v>
      </c>
      <c r="E90" s="13">
        <f t="shared" si="26"/>
        <v>3000</v>
      </c>
      <c r="F90" s="13">
        <v>3000</v>
      </c>
      <c r="G90" s="13">
        <v>0</v>
      </c>
      <c r="H90" s="13">
        <v>0</v>
      </c>
      <c r="I90" s="13">
        <v>243</v>
      </c>
      <c r="J90" s="13">
        <f t="shared" si="13"/>
        <v>2757</v>
      </c>
      <c r="K90" s="13">
        <f t="shared" si="8"/>
        <v>2757</v>
      </c>
      <c r="L90" s="13">
        <f t="shared" si="27"/>
        <v>0</v>
      </c>
      <c r="M90" s="13">
        <v>212</v>
      </c>
      <c r="N90" s="13">
        <f t="shared" si="23"/>
        <v>31</v>
      </c>
      <c r="O90" s="74">
        <f t="shared" si="22"/>
        <v>8.1000000000000003E-2</v>
      </c>
      <c r="P90" s="18">
        <f t="shared" si="25"/>
        <v>0</v>
      </c>
      <c r="Q90" s="73">
        <f t="shared" si="24"/>
        <v>8.1000000000000003E-2</v>
      </c>
    </row>
    <row r="91" spans="1:17" ht="18" x14ac:dyDescent="0.25">
      <c r="A91" s="31" t="s">
        <v>149</v>
      </c>
      <c r="B91" s="12" t="s">
        <v>150</v>
      </c>
      <c r="C91" s="13">
        <v>6600</v>
      </c>
      <c r="D91" s="13">
        <v>0</v>
      </c>
      <c r="E91" s="13">
        <f t="shared" si="26"/>
        <v>6600</v>
      </c>
      <c r="F91" s="13">
        <v>6400</v>
      </c>
      <c r="G91" s="13">
        <v>0</v>
      </c>
      <c r="H91" s="13">
        <v>0</v>
      </c>
      <c r="I91" s="13">
        <v>2205</v>
      </c>
      <c r="J91" s="13">
        <f t="shared" si="13"/>
        <v>4195</v>
      </c>
      <c r="K91" s="13">
        <f t="shared" si="8"/>
        <v>4395</v>
      </c>
      <c r="L91" s="13">
        <f t="shared" si="27"/>
        <v>200</v>
      </c>
      <c r="M91" s="13">
        <v>1576</v>
      </c>
      <c r="N91" s="13">
        <f t="shared" si="23"/>
        <v>629</v>
      </c>
      <c r="O91" s="74">
        <f t="shared" si="22"/>
        <v>0.34453125000000001</v>
      </c>
      <c r="P91" s="18">
        <f t="shared" si="25"/>
        <v>0</v>
      </c>
      <c r="Q91" s="73">
        <f t="shared" si="24"/>
        <v>0.33409090909090911</v>
      </c>
    </row>
    <row r="92" spans="1:17" ht="18" x14ac:dyDescent="0.25">
      <c r="A92" s="31">
        <v>291</v>
      </c>
      <c r="B92" s="12" t="s">
        <v>151</v>
      </c>
      <c r="C92" s="13">
        <v>0</v>
      </c>
      <c r="D92" s="13">
        <v>366</v>
      </c>
      <c r="E92" s="13">
        <f t="shared" si="26"/>
        <v>366</v>
      </c>
      <c r="F92" s="13">
        <v>366</v>
      </c>
      <c r="G92" s="13">
        <v>0</v>
      </c>
      <c r="H92" s="13">
        <v>0</v>
      </c>
      <c r="I92" s="13">
        <v>0</v>
      </c>
      <c r="J92" s="13">
        <f t="shared" si="13"/>
        <v>366</v>
      </c>
      <c r="K92" s="13">
        <f t="shared" si="8"/>
        <v>366</v>
      </c>
      <c r="L92" s="13">
        <f t="shared" si="27"/>
        <v>0</v>
      </c>
      <c r="M92" s="13">
        <v>0</v>
      </c>
      <c r="N92" s="13">
        <f t="shared" si="23"/>
        <v>0</v>
      </c>
      <c r="O92" s="74">
        <f t="shared" si="22"/>
        <v>0</v>
      </c>
      <c r="P92" s="18">
        <f t="shared" si="25"/>
        <v>0</v>
      </c>
      <c r="Q92" s="73">
        <f t="shared" si="24"/>
        <v>0</v>
      </c>
    </row>
    <row r="93" spans="1:17" ht="18" x14ac:dyDescent="0.25">
      <c r="A93" s="31">
        <v>294</v>
      </c>
      <c r="B93" s="12" t="s">
        <v>152</v>
      </c>
      <c r="C93" s="13">
        <v>0</v>
      </c>
      <c r="D93" s="13">
        <v>373</v>
      </c>
      <c r="E93" s="13">
        <f t="shared" si="26"/>
        <v>373</v>
      </c>
      <c r="F93" s="13">
        <v>373</v>
      </c>
      <c r="G93" s="13">
        <v>0</v>
      </c>
      <c r="H93" s="13">
        <v>0</v>
      </c>
      <c r="I93" s="13">
        <v>0</v>
      </c>
      <c r="J93" s="13">
        <f t="shared" si="13"/>
        <v>373</v>
      </c>
      <c r="K93" s="13">
        <f t="shared" si="8"/>
        <v>373</v>
      </c>
      <c r="L93" s="13">
        <f t="shared" si="27"/>
        <v>0</v>
      </c>
      <c r="M93" s="13">
        <v>0</v>
      </c>
      <c r="N93" s="13">
        <f t="shared" si="23"/>
        <v>0</v>
      </c>
      <c r="O93" s="74">
        <f t="shared" si="22"/>
        <v>0</v>
      </c>
      <c r="P93" s="18">
        <f t="shared" si="25"/>
        <v>0</v>
      </c>
      <c r="Q93" s="73">
        <f t="shared" si="24"/>
        <v>0</v>
      </c>
    </row>
    <row r="94" spans="1:17" ht="18" x14ac:dyDescent="0.25">
      <c r="A94" s="31">
        <v>297</v>
      </c>
      <c r="B94" s="12" t="s">
        <v>153</v>
      </c>
      <c r="C94" s="13">
        <v>0</v>
      </c>
      <c r="D94" s="13">
        <v>188</v>
      </c>
      <c r="E94" s="13">
        <f t="shared" si="26"/>
        <v>188</v>
      </c>
      <c r="F94" s="13">
        <v>188</v>
      </c>
      <c r="G94" s="13">
        <v>0</v>
      </c>
      <c r="H94" s="13">
        <v>0</v>
      </c>
      <c r="I94" s="13">
        <v>0</v>
      </c>
      <c r="J94" s="13">
        <f t="shared" si="13"/>
        <v>188</v>
      </c>
      <c r="K94" s="13">
        <f t="shared" si="8"/>
        <v>188</v>
      </c>
      <c r="L94" s="13">
        <f t="shared" si="27"/>
        <v>0</v>
      </c>
      <c r="M94" s="13">
        <v>0</v>
      </c>
      <c r="N94" s="13">
        <f t="shared" si="23"/>
        <v>0</v>
      </c>
      <c r="O94" s="74">
        <f t="shared" si="22"/>
        <v>0</v>
      </c>
      <c r="P94" s="18">
        <f t="shared" si="25"/>
        <v>0</v>
      </c>
      <c r="Q94" s="73">
        <f t="shared" si="24"/>
        <v>0</v>
      </c>
    </row>
    <row r="95" spans="1:17" ht="18" x14ac:dyDescent="0.25">
      <c r="A95" s="31">
        <v>298</v>
      </c>
      <c r="B95" s="12" t="s">
        <v>154</v>
      </c>
      <c r="C95" s="13">
        <v>0</v>
      </c>
      <c r="D95" s="13">
        <v>802</v>
      </c>
      <c r="E95" s="13">
        <f t="shared" si="26"/>
        <v>802</v>
      </c>
      <c r="F95" s="13">
        <v>802</v>
      </c>
      <c r="G95" s="13">
        <v>0</v>
      </c>
      <c r="H95" s="13">
        <v>0</v>
      </c>
      <c r="I95" s="13">
        <v>0</v>
      </c>
      <c r="J95" s="13">
        <f t="shared" si="13"/>
        <v>802</v>
      </c>
      <c r="K95" s="13">
        <f t="shared" si="8"/>
        <v>802</v>
      </c>
      <c r="L95" s="13">
        <f t="shared" si="27"/>
        <v>0</v>
      </c>
      <c r="M95" s="13">
        <v>0</v>
      </c>
      <c r="N95" s="13">
        <f t="shared" si="23"/>
        <v>0</v>
      </c>
      <c r="O95" s="74">
        <f t="shared" si="22"/>
        <v>0</v>
      </c>
      <c r="P95" s="18">
        <f t="shared" si="25"/>
        <v>0</v>
      </c>
      <c r="Q95" s="73">
        <f t="shared" si="24"/>
        <v>0</v>
      </c>
    </row>
    <row r="96" spans="1:17" ht="18" x14ac:dyDescent="0.25">
      <c r="A96" s="11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26"/>
      <c r="P96" s="18"/>
      <c r="Q96" s="76"/>
    </row>
    <row r="97" spans="1:17" ht="18" x14ac:dyDescent="0.25">
      <c r="A97" s="70"/>
      <c r="B97" s="71" t="s">
        <v>155</v>
      </c>
      <c r="C97" s="33">
        <f>SUM(C98:C104)</f>
        <v>154400</v>
      </c>
      <c r="D97" s="33">
        <f>SUM(D98:D105)</f>
        <v>-5500</v>
      </c>
      <c r="E97" s="33">
        <f>SUM(E98:E105)</f>
        <v>148900</v>
      </c>
      <c r="F97" s="33">
        <f>SUM(F98:F105)</f>
        <v>147340</v>
      </c>
      <c r="G97" s="33">
        <v>0</v>
      </c>
      <c r="H97" s="33">
        <f>SUM(H98:H105)</f>
        <v>22337.279999999999</v>
      </c>
      <c r="I97" s="33">
        <f>SUM(I98:I105)</f>
        <v>33046</v>
      </c>
      <c r="J97" s="33">
        <f t="shared" si="13"/>
        <v>114294</v>
      </c>
      <c r="K97" s="33">
        <f t="shared" si="8"/>
        <v>115854</v>
      </c>
      <c r="L97" s="33">
        <f t="shared" si="27"/>
        <v>1560</v>
      </c>
      <c r="M97" s="33">
        <f>SUM(M98:M104)</f>
        <v>5922</v>
      </c>
      <c r="N97" s="33">
        <f>SUM(I97-M97)</f>
        <v>27124</v>
      </c>
      <c r="O97" s="72">
        <f t="shared" si="22"/>
        <v>0.22428396905117415</v>
      </c>
      <c r="P97" s="9">
        <f>SUM(H97/E97)</f>
        <v>0.1500153122901276</v>
      </c>
      <c r="Q97" s="73">
        <f t="shared" ref="Q97:Q104" si="28">SUM(I97/F97*100%)</f>
        <v>0.22428396905117415</v>
      </c>
    </row>
    <row r="98" spans="1:17" ht="18" x14ac:dyDescent="0.25">
      <c r="A98" s="11" t="s">
        <v>156</v>
      </c>
      <c r="B98" s="77" t="s">
        <v>157</v>
      </c>
      <c r="C98" s="13">
        <v>30000</v>
      </c>
      <c r="D98" s="13">
        <v>-6000</v>
      </c>
      <c r="E98" s="13">
        <f t="shared" ref="E98:E103" si="29">SUM(C98+D98)</f>
        <v>24000</v>
      </c>
      <c r="F98" s="13">
        <v>24000</v>
      </c>
      <c r="G98" s="13">
        <v>0</v>
      </c>
      <c r="H98" s="13">
        <v>2092.92</v>
      </c>
      <c r="I98" s="13">
        <v>856</v>
      </c>
      <c r="J98" s="13">
        <f t="shared" si="13"/>
        <v>23144</v>
      </c>
      <c r="K98" s="13">
        <f t="shared" ref="K98:K111" si="30">SUM(E98-G98-I98)</f>
        <v>23144</v>
      </c>
      <c r="L98" s="13">
        <f t="shared" si="27"/>
        <v>0</v>
      </c>
      <c r="M98" s="13">
        <v>0</v>
      </c>
      <c r="N98" s="13">
        <f t="shared" ref="N98:N111" si="31">SUM(I98-M98)</f>
        <v>856</v>
      </c>
      <c r="O98" s="74">
        <f t="shared" si="22"/>
        <v>3.5666666666666666E-2</v>
      </c>
      <c r="P98" s="18">
        <f>SUM(H98/E98)</f>
        <v>8.7205000000000005E-2</v>
      </c>
      <c r="Q98" s="78">
        <f t="shared" si="28"/>
        <v>3.5666666666666666E-2</v>
      </c>
    </row>
    <row r="99" spans="1:17" ht="18" x14ac:dyDescent="0.25">
      <c r="A99" s="11">
        <v>314</v>
      </c>
      <c r="B99" s="77" t="s">
        <v>158</v>
      </c>
      <c r="C99" s="13">
        <v>30000</v>
      </c>
      <c r="D99" s="13">
        <v>0</v>
      </c>
      <c r="E99" s="13">
        <f t="shared" si="29"/>
        <v>30000</v>
      </c>
      <c r="F99" s="13">
        <v>30000</v>
      </c>
      <c r="G99" s="13">
        <v>0</v>
      </c>
      <c r="H99" s="13">
        <v>0</v>
      </c>
      <c r="I99" s="13">
        <v>0</v>
      </c>
      <c r="J99" s="13">
        <f t="shared" ref="J99:J111" si="32">SUM(F99-I99)</f>
        <v>30000</v>
      </c>
      <c r="K99" s="13">
        <f t="shared" si="30"/>
        <v>30000</v>
      </c>
      <c r="L99" s="13">
        <f t="shared" si="27"/>
        <v>0</v>
      </c>
      <c r="M99" s="13">
        <v>0</v>
      </c>
      <c r="N99" s="13">
        <f t="shared" si="31"/>
        <v>0</v>
      </c>
      <c r="O99" s="74">
        <f t="shared" si="22"/>
        <v>0</v>
      </c>
      <c r="P99" s="18">
        <f t="shared" ref="P99:P105" si="33">SUM(H99/E99)</f>
        <v>0</v>
      </c>
      <c r="Q99" s="78">
        <f t="shared" si="28"/>
        <v>0</v>
      </c>
    </row>
    <row r="100" spans="1:17" ht="18" x14ac:dyDescent="0.25">
      <c r="A100" s="11">
        <v>320</v>
      </c>
      <c r="B100" s="77" t="s">
        <v>159</v>
      </c>
      <c r="C100" s="13">
        <v>400</v>
      </c>
      <c r="D100" s="13">
        <v>6000</v>
      </c>
      <c r="E100" s="13">
        <f t="shared" si="29"/>
        <v>6400</v>
      </c>
      <c r="F100" s="13">
        <v>6340</v>
      </c>
      <c r="G100" s="13">
        <v>0</v>
      </c>
      <c r="H100" s="13">
        <v>1283.95</v>
      </c>
      <c r="I100" s="13">
        <v>0</v>
      </c>
      <c r="J100" s="13">
        <f t="shared" si="32"/>
        <v>6340</v>
      </c>
      <c r="K100" s="13">
        <f t="shared" si="30"/>
        <v>6400</v>
      </c>
      <c r="L100" s="13">
        <f t="shared" si="27"/>
        <v>60</v>
      </c>
      <c r="M100" s="13">
        <v>0</v>
      </c>
      <c r="N100" s="13">
        <f t="shared" si="31"/>
        <v>0</v>
      </c>
      <c r="O100" s="74">
        <f t="shared" si="22"/>
        <v>0</v>
      </c>
      <c r="P100" s="18">
        <f t="shared" si="33"/>
        <v>0.20061718750000002</v>
      </c>
      <c r="Q100" s="78">
        <f t="shared" si="28"/>
        <v>0</v>
      </c>
    </row>
    <row r="101" spans="1:17" ht="18" x14ac:dyDescent="0.25">
      <c r="A101" s="11" t="s">
        <v>160</v>
      </c>
      <c r="B101" s="77" t="s">
        <v>161</v>
      </c>
      <c r="C101" s="13">
        <v>2000</v>
      </c>
      <c r="D101" s="13">
        <v>0</v>
      </c>
      <c r="E101" s="13">
        <v>2000</v>
      </c>
      <c r="F101" s="13">
        <v>2000</v>
      </c>
      <c r="G101" s="13">
        <v>0</v>
      </c>
      <c r="H101" s="13">
        <v>0</v>
      </c>
      <c r="I101" s="13">
        <v>17</v>
      </c>
      <c r="J101" s="13">
        <f t="shared" si="32"/>
        <v>1983</v>
      </c>
      <c r="K101" s="13">
        <f t="shared" si="30"/>
        <v>1983</v>
      </c>
      <c r="L101" s="13">
        <f t="shared" si="27"/>
        <v>0</v>
      </c>
      <c r="M101" s="13">
        <v>17</v>
      </c>
      <c r="N101" s="13">
        <f t="shared" si="31"/>
        <v>0</v>
      </c>
      <c r="O101" s="74">
        <f t="shared" si="22"/>
        <v>8.5000000000000006E-3</v>
      </c>
      <c r="P101" s="18">
        <f t="shared" si="33"/>
        <v>0</v>
      </c>
      <c r="Q101" s="78">
        <f t="shared" si="28"/>
        <v>8.5000000000000006E-3</v>
      </c>
    </row>
    <row r="102" spans="1:17" ht="18" x14ac:dyDescent="0.25">
      <c r="A102" s="11" t="s">
        <v>162</v>
      </c>
      <c r="B102" s="77" t="s">
        <v>163</v>
      </c>
      <c r="C102" s="13">
        <v>35000</v>
      </c>
      <c r="D102" s="13">
        <v>-7615</v>
      </c>
      <c r="E102" s="13">
        <f t="shared" si="29"/>
        <v>27385</v>
      </c>
      <c r="F102" s="13">
        <v>27385</v>
      </c>
      <c r="G102" s="13">
        <v>0</v>
      </c>
      <c r="H102" s="13">
        <v>5508.88</v>
      </c>
      <c r="I102" s="13">
        <v>5402</v>
      </c>
      <c r="J102" s="13">
        <f t="shared" si="32"/>
        <v>21983</v>
      </c>
      <c r="K102" s="13">
        <f t="shared" si="30"/>
        <v>21983</v>
      </c>
      <c r="L102" s="13">
        <f t="shared" si="27"/>
        <v>0</v>
      </c>
      <c r="M102" s="13">
        <v>535</v>
      </c>
      <c r="N102" s="13">
        <f t="shared" si="31"/>
        <v>4867</v>
      </c>
      <c r="O102" s="74">
        <f t="shared" si="22"/>
        <v>0.19726127442030308</v>
      </c>
      <c r="P102" s="18">
        <f t="shared" si="33"/>
        <v>0.2011641409530765</v>
      </c>
      <c r="Q102" s="78">
        <f t="shared" si="28"/>
        <v>0.19726127442030308</v>
      </c>
    </row>
    <row r="103" spans="1:17" ht="18" x14ac:dyDescent="0.25">
      <c r="A103" s="11" t="s">
        <v>164</v>
      </c>
      <c r="B103" s="77" t="s">
        <v>155</v>
      </c>
      <c r="C103" s="13">
        <v>10000</v>
      </c>
      <c r="D103" s="13">
        <v>0</v>
      </c>
      <c r="E103" s="13">
        <f t="shared" si="29"/>
        <v>10000</v>
      </c>
      <c r="F103" s="13">
        <v>9500</v>
      </c>
      <c r="G103" s="13">
        <v>0</v>
      </c>
      <c r="H103" s="13">
        <v>549.97</v>
      </c>
      <c r="I103" s="13">
        <v>89</v>
      </c>
      <c r="J103" s="13">
        <f t="shared" si="32"/>
        <v>9411</v>
      </c>
      <c r="K103" s="13">
        <f t="shared" si="30"/>
        <v>9911</v>
      </c>
      <c r="L103" s="13">
        <f t="shared" si="27"/>
        <v>500</v>
      </c>
      <c r="M103" s="13">
        <v>89</v>
      </c>
      <c r="N103" s="13">
        <f t="shared" si="31"/>
        <v>0</v>
      </c>
      <c r="O103" s="74">
        <f t="shared" si="22"/>
        <v>9.3684210526315797E-3</v>
      </c>
      <c r="P103" s="18">
        <f t="shared" si="33"/>
        <v>5.4997000000000004E-2</v>
      </c>
      <c r="Q103" s="78">
        <f t="shared" si="28"/>
        <v>9.3684210526315797E-3</v>
      </c>
    </row>
    <row r="104" spans="1:17" ht="18" x14ac:dyDescent="0.25">
      <c r="A104" s="11" t="s">
        <v>165</v>
      </c>
      <c r="B104" s="77" t="s">
        <v>166</v>
      </c>
      <c r="C104" s="13">
        <v>47000</v>
      </c>
      <c r="D104" s="75">
        <v>0</v>
      </c>
      <c r="E104" s="13">
        <f>SUM(C104+D104)</f>
        <v>47000</v>
      </c>
      <c r="F104" s="13">
        <v>46000</v>
      </c>
      <c r="G104" s="13">
        <v>0</v>
      </c>
      <c r="H104" s="13">
        <v>12901.56</v>
      </c>
      <c r="I104" s="13">
        <v>26682</v>
      </c>
      <c r="J104" s="13">
        <f t="shared" si="32"/>
        <v>19318</v>
      </c>
      <c r="K104" s="13">
        <f t="shared" si="30"/>
        <v>20318</v>
      </c>
      <c r="L104" s="13">
        <f t="shared" si="27"/>
        <v>1000</v>
      </c>
      <c r="M104" s="13">
        <v>5281</v>
      </c>
      <c r="N104" s="13">
        <f t="shared" si="31"/>
        <v>21401</v>
      </c>
      <c r="O104" s="74">
        <f t="shared" si="22"/>
        <v>0.58004347826086955</v>
      </c>
      <c r="P104" s="18">
        <f t="shared" si="33"/>
        <v>0.27450127659574469</v>
      </c>
      <c r="Q104" s="78">
        <f t="shared" si="28"/>
        <v>0.58004347826086955</v>
      </c>
    </row>
    <row r="105" spans="1:17" ht="18" x14ac:dyDescent="0.25">
      <c r="A105" s="11">
        <v>396</v>
      </c>
      <c r="B105" s="77" t="s">
        <v>167</v>
      </c>
      <c r="C105" s="13">
        <v>0</v>
      </c>
      <c r="D105" s="75">
        <v>2115</v>
      </c>
      <c r="E105" s="13">
        <f>SUM(C105+D105)</f>
        <v>2115</v>
      </c>
      <c r="F105" s="13">
        <v>2115</v>
      </c>
      <c r="G105" s="13">
        <v>0</v>
      </c>
      <c r="H105" s="13">
        <v>0</v>
      </c>
      <c r="I105" s="13">
        <v>0</v>
      </c>
      <c r="J105" s="13">
        <f t="shared" si="32"/>
        <v>2115</v>
      </c>
      <c r="K105" s="13">
        <f t="shared" si="30"/>
        <v>2115</v>
      </c>
      <c r="L105" s="13">
        <f t="shared" si="27"/>
        <v>0</v>
      </c>
      <c r="M105" s="13">
        <v>0</v>
      </c>
      <c r="N105" s="13">
        <f t="shared" si="31"/>
        <v>0</v>
      </c>
      <c r="O105" s="74">
        <f t="shared" si="22"/>
        <v>0</v>
      </c>
      <c r="P105" s="18">
        <f t="shared" si="33"/>
        <v>0</v>
      </c>
      <c r="Q105" s="78">
        <f>SUM(I105/F105*100%)</f>
        <v>0</v>
      </c>
    </row>
    <row r="106" spans="1:17" ht="18" x14ac:dyDescent="0.25">
      <c r="A106" s="11"/>
      <c r="B106" s="77"/>
      <c r="C106" s="13"/>
      <c r="D106" s="75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26"/>
      <c r="P106" s="18"/>
      <c r="Q106" s="76"/>
    </row>
    <row r="107" spans="1:17" ht="18" x14ac:dyDescent="0.25">
      <c r="A107" s="70"/>
      <c r="B107" s="71" t="s">
        <v>168</v>
      </c>
      <c r="C107" s="33">
        <f>SUM(C108:C111)</f>
        <v>381700</v>
      </c>
      <c r="D107" s="33">
        <v>0</v>
      </c>
      <c r="E107" s="33">
        <f>SUM(E108:E111)</f>
        <v>381700</v>
      </c>
      <c r="F107" s="33">
        <f>SUM(F108:F111)</f>
        <v>379000</v>
      </c>
      <c r="G107" s="33">
        <v>0</v>
      </c>
      <c r="H107" s="33">
        <f>SUM(H108:H111)</f>
        <v>2681</v>
      </c>
      <c r="I107" s="79">
        <f>SUM(I108:I111)</f>
        <v>53239</v>
      </c>
      <c r="J107" s="33">
        <f t="shared" si="32"/>
        <v>325761</v>
      </c>
      <c r="K107" s="33">
        <f>SUM(E107-G107-I107)</f>
        <v>328461</v>
      </c>
      <c r="L107" s="33">
        <f>SUM(E107-F107)</f>
        <v>2700</v>
      </c>
      <c r="M107" s="33">
        <f>SUM(M108:M111)</f>
        <v>83149</v>
      </c>
      <c r="N107" s="33">
        <f>SUM(I107-M107)</f>
        <v>-29910</v>
      </c>
      <c r="O107" s="72">
        <f t="shared" si="22"/>
        <v>0.14047229551451187</v>
      </c>
      <c r="P107" s="9">
        <f>SUM(H107/E107)</f>
        <v>7.0238407126015194E-3</v>
      </c>
      <c r="Q107" s="73">
        <f>SUM(I107/F107*100%)</f>
        <v>0.14047229551451187</v>
      </c>
    </row>
    <row r="108" spans="1:17" ht="18" x14ac:dyDescent="0.25">
      <c r="A108" s="31" t="s">
        <v>169</v>
      </c>
      <c r="B108" s="12" t="s">
        <v>170</v>
      </c>
      <c r="C108" s="13">
        <v>40000</v>
      </c>
      <c r="D108" s="13">
        <v>0</v>
      </c>
      <c r="E108" s="13">
        <f>SUM(C108+D108)</f>
        <v>40000</v>
      </c>
      <c r="F108" s="13">
        <v>39000</v>
      </c>
      <c r="G108" s="13">
        <v>0</v>
      </c>
      <c r="H108" s="13">
        <v>2681</v>
      </c>
      <c r="I108" s="13">
        <v>3239</v>
      </c>
      <c r="J108" s="13">
        <f t="shared" si="32"/>
        <v>35761</v>
      </c>
      <c r="K108" s="13">
        <f t="shared" si="30"/>
        <v>36761</v>
      </c>
      <c r="L108" s="13">
        <f>SUM(E108-F108)</f>
        <v>1000</v>
      </c>
      <c r="M108" s="13">
        <v>3149</v>
      </c>
      <c r="N108" s="13">
        <f t="shared" si="31"/>
        <v>90</v>
      </c>
      <c r="O108" s="74">
        <f t="shared" si="22"/>
        <v>8.3051282051282052E-2</v>
      </c>
      <c r="P108" s="9">
        <f>SUM(H108/E108)</f>
        <v>6.7025000000000001E-2</v>
      </c>
      <c r="Q108" s="78">
        <f>SUM(I108/F108*100%)</f>
        <v>8.3051282051282052E-2</v>
      </c>
    </row>
    <row r="109" spans="1:17" ht="18" x14ac:dyDescent="0.25">
      <c r="A109" s="31" t="s">
        <v>171</v>
      </c>
      <c r="B109" s="12" t="s">
        <v>172</v>
      </c>
      <c r="C109" s="13">
        <v>20000</v>
      </c>
      <c r="D109" s="13">
        <v>0</v>
      </c>
      <c r="E109" s="13">
        <v>20000</v>
      </c>
      <c r="F109" s="13">
        <v>19000</v>
      </c>
      <c r="G109" s="13">
        <v>0</v>
      </c>
      <c r="H109" s="13">
        <v>0</v>
      </c>
      <c r="I109" s="13">
        <v>0</v>
      </c>
      <c r="J109" s="13">
        <f t="shared" si="32"/>
        <v>19000</v>
      </c>
      <c r="K109" s="13">
        <f t="shared" si="30"/>
        <v>20000</v>
      </c>
      <c r="L109" s="13">
        <f>SUM(E109-F109)</f>
        <v>1000</v>
      </c>
      <c r="M109" s="13">
        <v>0</v>
      </c>
      <c r="N109" s="13">
        <f t="shared" si="31"/>
        <v>0</v>
      </c>
      <c r="O109" s="74">
        <f t="shared" si="22"/>
        <v>0</v>
      </c>
      <c r="P109" s="9">
        <f>SUM(H109/E109)</f>
        <v>0</v>
      </c>
      <c r="Q109" s="78">
        <f>SUM(I109/F109*100%)</f>
        <v>0</v>
      </c>
    </row>
    <row r="110" spans="1:17" ht="18" x14ac:dyDescent="0.25">
      <c r="A110" s="31">
        <v>641</v>
      </c>
      <c r="B110" s="12" t="s">
        <v>173</v>
      </c>
      <c r="C110" s="13">
        <v>21700</v>
      </c>
      <c r="D110" s="13">
        <v>0</v>
      </c>
      <c r="E110" s="13">
        <v>21700</v>
      </c>
      <c r="F110" s="13">
        <v>21000</v>
      </c>
      <c r="G110" s="13">
        <v>0</v>
      </c>
      <c r="H110" s="13">
        <v>0</v>
      </c>
      <c r="I110" s="13">
        <v>0</v>
      </c>
      <c r="J110" s="13">
        <f t="shared" si="32"/>
        <v>21000</v>
      </c>
      <c r="K110" s="13">
        <f t="shared" si="30"/>
        <v>21700</v>
      </c>
      <c r="L110" s="13">
        <f>SUM(E110-F110)</f>
        <v>700</v>
      </c>
      <c r="M110" s="13">
        <v>0</v>
      </c>
      <c r="N110" s="33">
        <f t="shared" si="31"/>
        <v>0</v>
      </c>
      <c r="O110" s="74">
        <f t="shared" si="22"/>
        <v>0</v>
      </c>
      <c r="P110" s="9">
        <f>SUM(H110/E110)</f>
        <v>0</v>
      </c>
      <c r="Q110" s="78">
        <f>SUM(I110/F110*100%)</f>
        <v>0</v>
      </c>
    </row>
    <row r="111" spans="1:17" ht="19.5" thickBot="1" x14ac:dyDescent="0.35">
      <c r="A111" s="80">
        <v>669</v>
      </c>
      <c r="B111" s="81" t="s">
        <v>174</v>
      </c>
      <c r="C111" s="82">
        <v>300000</v>
      </c>
      <c r="D111" s="83">
        <v>0</v>
      </c>
      <c r="E111" s="83">
        <v>300000</v>
      </c>
      <c r="F111" s="82">
        <v>300000</v>
      </c>
      <c r="G111" s="83">
        <v>0</v>
      </c>
      <c r="H111" s="83">
        <v>0</v>
      </c>
      <c r="I111" s="55">
        <v>50000</v>
      </c>
      <c r="J111" s="55">
        <f t="shared" si="32"/>
        <v>250000</v>
      </c>
      <c r="K111" s="55">
        <f t="shared" si="30"/>
        <v>250000</v>
      </c>
      <c r="L111" s="55">
        <f>SUM(E111-F111)</f>
        <v>0</v>
      </c>
      <c r="M111" s="83">
        <v>80000</v>
      </c>
      <c r="N111" s="84">
        <f t="shared" si="31"/>
        <v>-30000</v>
      </c>
      <c r="O111" s="61">
        <f t="shared" si="22"/>
        <v>0.16666666666666666</v>
      </c>
      <c r="P111" s="85">
        <f>SUM(H111/E111)</f>
        <v>0</v>
      </c>
      <c r="Q111" s="86">
        <f>SUM(I111/F111*100%)</f>
        <v>0.16666666666666666</v>
      </c>
    </row>
    <row r="112" spans="1:17" ht="18.75" x14ac:dyDescent="0.3">
      <c r="A112" s="87" t="s">
        <v>175</v>
      </c>
      <c r="B112" s="88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90"/>
    </row>
  </sheetData>
  <mergeCells count="10">
    <mergeCell ref="A58:Q58"/>
    <mergeCell ref="A59:Q59"/>
    <mergeCell ref="A60:Q60"/>
    <mergeCell ref="A61:Q61"/>
    <mergeCell ref="A1:Q1"/>
    <mergeCell ref="A2:Q2"/>
    <mergeCell ref="A3:Q3"/>
    <mergeCell ref="A4:Q4"/>
    <mergeCell ref="A5:Q5"/>
    <mergeCell ref="A57:Q57"/>
  </mergeCells>
  <pageMargins left="0.7" right="0.7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2017-11-14T12:02:29Z</cp:lastPrinted>
  <dcterms:created xsi:type="dcterms:W3CDTF">2017-11-13T20:52:49Z</dcterms:created>
  <dcterms:modified xsi:type="dcterms:W3CDTF">2017-11-14T12:02:33Z</dcterms:modified>
</cp:coreProperties>
</file>