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ESUPUESTO\PRESUPUESTO - 2020\INFORME DE EJECUCIÓN 2020\"/>
    </mc:Choice>
  </mc:AlternateContent>
  <bookViews>
    <workbookView xWindow="0" yWindow="0" windowWidth="24000" windowHeight="89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Hoja1!$A$1:$Q$104</definedName>
    <definedName name="_xlnm.Print_Titles" localSheetId="0">Hoja1!$1:$6</definedName>
  </definedNames>
  <calcPr calcId="162913"/>
</workbook>
</file>

<file path=xl/calcChain.xml><?xml version="1.0" encoding="utf-8"?>
<calcChain xmlns="http://schemas.openxmlformats.org/spreadsheetml/2006/main">
  <c r="J43" i="1" l="1"/>
  <c r="O9" i="1" l="1"/>
  <c r="O10" i="1"/>
  <c r="O8" i="1"/>
  <c r="O12" i="1"/>
  <c r="O13" i="1"/>
  <c r="O14" i="1"/>
  <c r="O15" i="1"/>
  <c r="J34" i="1" l="1"/>
  <c r="H9" i="1" l="1"/>
  <c r="F97" i="1"/>
  <c r="F88" i="1"/>
  <c r="E97" i="1"/>
  <c r="E88" i="1"/>
  <c r="E57" i="1"/>
  <c r="E22" i="1"/>
  <c r="P14" i="1" l="1"/>
  <c r="P13" i="1"/>
  <c r="P11" i="1"/>
  <c r="H10" i="1"/>
  <c r="N102" i="1"/>
  <c r="L102" i="1"/>
  <c r="K102" i="1"/>
  <c r="J102" i="1"/>
  <c r="P101" i="1"/>
  <c r="N101" i="1"/>
  <c r="L101" i="1"/>
  <c r="K101" i="1"/>
  <c r="J101" i="1"/>
  <c r="N100" i="1"/>
  <c r="L100" i="1"/>
  <c r="K100" i="1"/>
  <c r="J100" i="1"/>
  <c r="P99" i="1"/>
  <c r="N99" i="1"/>
  <c r="L99" i="1"/>
  <c r="K99" i="1"/>
  <c r="J99" i="1"/>
  <c r="P98" i="1"/>
  <c r="N98" i="1"/>
  <c r="L98" i="1"/>
  <c r="K98" i="1"/>
  <c r="J98" i="1"/>
  <c r="I97" i="1"/>
  <c r="M97" i="1"/>
  <c r="H97" i="1"/>
  <c r="D97" i="1"/>
  <c r="C97" i="1"/>
  <c r="N96" i="1"/>
  <c r="L96" i="1"/>
  <c r="K96" i="1"/>
  <c r="J96" i="1"/>
  <c r="P95" i="1"/>
  <c r="N95" i="1"/>
  <c r="L95" i="1"/>
  <c r="K95" i="1"/>
  <c r="J95" i="1"/>
  <c r="N94" i="1"/>
  <c r="L94" i="1"/>
  <c r="K94" i="1"/>
  <c r="J94" i="1"/>
  <c r="N93" i="1"/>
  <c r="L93" i="1"/>
  <c r="K93" i="1"/>
  <c r="J93" i="1"/>
  <c r="P92" i="1"/>
  <c r="N92" i="1"/>
  <c r="L92" i="1"/>
  <c r="K92" i="1"/>
  <c r="J92" i="1"/>
  <c r="P91" i="1"/>
  <c r="N91" i="1"/>
  <c r="L91" i="1"/>
  <c r="K91" i="1"/>
  <c r="J91" i="1"/>
  <c r="P90" i="1"/>
  <c r="N90" i="1"/>
  <c r="L90" i="1"/>
  <c r="K90" i="1"/>
  <c r="J90" i="1"/>
  <c r="N89" i="1"/>
  <c r="L89" i="1"/>
  <c r="K89" i="1"/>
  <c r="J89" i="1"/>
  <c r="M88" i="1"/>
  <c r="I88" i="1"/>
  <c r="H88" i="1"/>
  <c r="P88" i="1" s="1"/>
  <c r="L88" i="1"/>
  <c r="D88" i="1"/>
  <c r="C88" i="1"/>
  <c r="N87" i="1"/>
  <c r="L87" i="1"/>
  <c r="K87" i="1"/>
  <c r="J87" i="1"/>
  <c r="N86" i="1"/>
  <c r="L86" i="1"/>
  <c r="K86" i="1"/>
  <c r="J86" i="1"/>
  <c r="N85" i="1"/>
  <c r="L85" i="1"/>
  <c r="K85" i="1"/>
  <c r="J85" i="1"/>
  <c r="N84" i="1"/>
  <c r="L84" i="1"/>
  <c r="K84" i="1"/>
  <c r="J84" i="1"/>
  <c r="N83" i="1"/>
  <c r="L83" i="1"/>
  <c r="K83" i="1"/>
  <c r="J83" i="1"/>
  <c r="Q82" i="1"/>
  <c r="P82" i="1"/>
  <c r="O82" i="1"/>
  <c r="N82" i="1"/>
  <c r="L82" i="1"/>
  <c r="K82" i="1"/>
  <c r="J82" i="1"/>
  <c r="Q81" i="1"/>
  <c r="P81" i="1"/>
  <c r="N81" i="1"/>
  <c r="L81" i="1"/>
  <c r="K81" i="1"/>
  <c r="J81" i="1"/>
  <c r="Q80" i="1"/>
  <c r="P80" i="1"/>
  <c r="N80" i="1"/>
  <c r="L80" i="1"/>
  <c r="K80" i="1"/>
  <c r="J80" i="1"/>
  <c r="Q79" i="1"/>
  <c r="P79" i="1"/>
  <c r="N79" i="1"/>
  <c r="L79" i="1"/>
  <c r="K79" i="1"/>
  <c r="J79" i="1"/>
  <c r="Q78" i="1"/>
  <c r="P78" i="1"/>
  <c r="N78" i="1"/>
  <c r="L78" i="1"/>
  <c r="K78" i="1"/>
  <c r="J78" i="1"/>
  <c r="Q77" i="1"/>
  <c r="P77" i="1"/>
  <c r="N77" i="1"/>
  <c r="L77" i="1"/>
  <c r="K77" i="1"/>
  <c r="J77" i="1"/>
  <c r="Q76" i="1"/>
  <c r="P76" i="1"/>
  <c r="N76" i="1"/>
  <c r="L76" i="1"/>
  <c r="K76" i="1"/>
  <c r="J76" i="1"/>
  <c r="Q75" i="1"/>
  <c r="P75" i="1"/>
  <c r="N75" i="1"/>
  <c r="L75" i="1"/>
  <c r="K75" i="1"/>
  <c r="J75" i="1"/>
  <c r="Q74" i="1"/>
  <c r="P74" i="1"/>
  <c r="N74" i="1"/>
  <c r="L74" i="1"/>
  <c r="K74" i="1"/>
  <c r="J74" i="1"/>
  <c r="Q73" i="1"/>
  <c r="P73" i="1"/>
  <c r="N73" i="1"/>
  <c r="L73" i="1"/>
  <c r="K73" i="1"/>
  <c r="J73" i="1"/>
  <c r="Q72" i="1"/>
  <c r="P72" i="1"/>
  <c r="N72" i="1"/>
  <c r="L72" i="1"/>
  <c r="K72" i="1"/>
  <c r="J72" i="1"/>
  <c r="Q71" i="1"/>
  <c r="P71" i="1"/>
  <c r="N71" i="1"/>
  <c r="L71" i="1"/>
  <c r="K71" i="1"/>
  <c r="J71" i="1"/>
  <c r="Q70" i="1"/>
  <c r="P70" i="1"/>
  <c r="N70" i="1"/>
  <c r="L70" i="1"/>
  <c r="K70" i="1"/>
  <c r="J70" i="1"/>
  <c r="Q69" i="1"/>
  <c r="P69" i="1"/>
  <c r="N69" i="1"/>
  <c r="L69" i="1"/>
  <c r="K69" i="1"/>
  <c r="J69" i="1"/>
  <c r="Q68" i="1"/>
  <c r="P68" i="1"/>
  <c r="N68" i="1"/>
  <c r="L68" i="1"/>
  <c r="K68" i="1"/>
  <c r="J68" i="1"/>
  <c r="Q67" i="1"/>
  <c r="P67" i="1"/>
  <c r="N67" i="1"/>
  <c r="L67" i="1"/>
  <c r="K67" i="1"/>
  <c r="J67" i="1"/>
  <c r="Q66" i="1"/>
  <c r="P66" i="1"/>
  <c r="N66" i="1"/>
  <c r="L66" i="1"/>
  <c r="K66" i="1"/>
  <c r="J66" i="1"/>
  <c r="Q65" i="1"/>
  <c r="P65" i="1"/>
  <c r="N65" i="1"/>
  <c r="L65" i="1"/>
  <c r="K65" i="1"/>
  <c r="J65" i="1"/>
  <c r="Q64" i="1"/>
  <c r="P64" i="1"/>
  <c r="O64" i="1"/>
  <c r="N64" i="1"/>
  <c r="L64" i="1"/>
  <c r="K64" i="1"/>
  <c r="J64" i="1"/>
  <c r="Q63" i="1"/>
  <c r="P63" i="1"/>
  <c r="N63" i="1"/>
  <c r="L63" i="1"/>
  <c r="K63" i="1"/>
  <c r="J63" i="1"/>
  <c r="Q62" i="1"/>
  <c r="P62" i="1"/>
  <c r="N62" i="1"/>
  <c r="L62" i="1"/>
  <c r="K62" i="1"/>
  <c r="J62" i="1"/>
  <c r="Q61" i="1"/>
  <c r="P61" i="1"/>
  <c r="N61" i="1"/>
  <c r="L61" i="1"/>
  <c r="K61" i="1"/>
  <c r="J61" i="1"/>
  <c r="Q60" i="1"/>
  <c r="P60" i="1"/>
  <c r="N60" i="1"/>
  <c r="L60" i="1"/>
  <c r="K60" i="1"/>
  <c r="J60" i="1"/>
  <c r="Q59" i="1"/>
  <c r="P59" i="1"/>
  <c r="O59" i="1"/>
  <c r="N59" i="1"/>
  <c r="L59" i="1"/>
  <c r="K59" i="1"/>
  <c r="J59" i="1"/>
  <c r="Q58" i="1"/>
  <c r="P58" i="1"/>
  <c r="O58" i="1"/>
  <c r="N58" i="1"/>
  <c r="L58" i="1"/>
  <c r="K58" i="1"/>
  <c r="J58" i="1"/>
  <c r="I57" i="1"/>
  <c r="N57" i="1" s="1"/>
  <c r="M57" i="1"/>
  <c r="F57" i="1"/>
  <c r="H57" i="1"/>
  <c r="D57" i="1"/>
  <c r="C57" i="1"/>
  <c r="N56" i="1"/>
  <c r="L56" i="1"/>
  <c r="K56" i="1"/>
  <c r="J56" i="1"/>
  <c r="N55" i="1"/>
  <c r="L55" i="1"/>
  <c r="K55" i="1"/>
  <c r="J55" i="1"/>
  <c r="N54" i="1"/>
  <c r="L54" i="1"/>
  <c r="K54" i="1"/>
  <c r="J54" i="1"/>
  <c r="N53" i="1"/>
  <c r="L53" i="1"/>
  <c r="K53" i="1"/>
  <c r="J53" i="1"/>
  <c r="N52" i="1"/>
  <c r="L52" i="1"/>
  <c r="K52" i="1"/>
  <c r="J52" i="1"/>
  <c r="Q51" i="1"/>
  <c r="P51" i="1"/>
  <c r="N51" i="1"/>
  <c r="L51" i="1"/>
  <c r="K51" i="1"/>
  <c r="J51" i="1"/>
  <c r="Q50" i="1"/>
  <c r="P50" i="1"/>
  <c r="N50" i="1"/>
  <c r="L50" i="1"/>
  <c r="K50" i="1"/>
  <c r="J50" i="1"/>
  <c r="Q49" i="1"/>
  <c r="P49" i="1"/>
  <c r="N49" i="1"/>
  <c r="L49" i="1"/>
  <c r="K49" i="1"/>
  <c r="J49" i="1"/>
  <c r="Q48" i="1"/>
  <c r="P48" i="1"/>
  <c r="N48" i="1"/>
  <c r="L48" i="1"/>
  <c r="K48" i="1"/>
  <c r="J48" i="1"/>
  <c r="Q47" i="1"/>
  <c r="P47" i="1"/>
  <c r="N47" i="1"/>
  <c r="L47" i="1"/>
  <c r="K47" i="1"/>
  <c r="J47" i="1"/>
  <c r="Q46" i="1"/>
  <c r="P46" i="1"/>
  <c r="O46" i="1"/>
  <c r="N46" i="1"/>
  <c r="L46" i="1"/>
  <c r="K46" i="1"/>
  <c r="J46" i="1"/>
  <c r="Q45" i="1"/>
  <c r="P45" i="1"/>
  <c r="N45" i="1"/>
  <c r="L45" i="1"/>
  <c r="K45" i="1"/>
  <c r="J45" i="1"/>
  <c r="Q44" i="1"/>
  <c r="P44" i="1"/>
  <c r="N44" i="1"/>
  <c r="L44" i="1"/>
  <c r="K44" i="1"/>
  <c r="J44" i="1"/>
  <c r="Q43" i="1"/>
  <c r="N43" i="1"/>
  <c r="K43" i="1"/>
  <c r="Q42" i="1"/>
  <c r="P42" i="1"/>
  <c r="N42" i="1"/>
  <c r="L42" i="1"/>
  <c r="K42" i="1"/>
  <c r="J42" i="1"/>
  <c r="Q41" i="1"/>
  <c r="P41" i="1"/>
  <c r="N41" i="1"/>
  <c r="L41" i="1"/>
  <c r="K41" i="1"/>
  <c r="J41" i="1"/>
  <c r="Q40" i="1"/>
  <c r="P40" i="1"/>
  <c r="O40" i="1"/>
  <c r="N40" i="1"/>
  <c r="L40" i="1"/>
  <c r="K40" i="1"/>
  <c r="J40" i="1"/>
  <c r="Q39" i="1"/>
  <c r="P39" i="1"/>
  <c r="O39" i="1"/>
  <c r="N39" i="1"/>
  <c r="L39" i="1"/>
  <c r="K39" i="1"/>
  <c r="J39" i="1"/>
  <c r="Q38" i="1"/>
  <c r="P38" i="1"/>
  <c r="O38" i="1"/>
  <c r="N38" i="1"/>
  <c r="L38" i="1"/>
  <c r="K38" i="1"/>
  <c r="J38" i="1"/>
  <c r="Q37" i="1"/>
  <c r="P37" i="1"/>
  <c r="N37" i="1"/>
  <c r="L37" i="1"/>
  <c r="K37" i="1"/>
  <c r="J37" i="1"/>
  <c r="N36" i="1"/>
  <c r="L36" i="1"/>
  <c r="K36" i="1"/>
  <c r="J36" i="1"/>
  <c r="Q35" i="1"/>
  <c r="P35" i="1"/>
  <c r="O35" i="1"/>
  <c r="N35" i="1"/>
  <c r="L35" i="1"/>
  <c r="K35" i="1"/>
  <c r="J35" i="1"/>
  <c r="Q34" i="1"/>
  <c r="N34" i="1"/>
  <c r="L34" i="1"/>
  <c r="K34" i="1"/>
  <c r="Q33" i="1"/>
  <c r="P33" i="1"/>
  <c r="N33" i="1"/>
  <c r="L33" i="1"/>
  <c r="K33" i="1"/>
  <c r="J33" i="1"/>
  <c r="Q32" i="1"/>
  <c r="P32" i="1"/>
  <c r="O32" i="1"/>
  <c r="N32" i="1"/>
  <c r="L32" i="1"/>
  <c r="K32" i="1"/>
  <c r="J32" i="1"/>
  <c r="Q31" i="1"/>
  <c r="P31" i="1"/>
  <c r="O31" i="1"/>
  <c r="N31" i="1"/>
  <c r="L31" i="1"/>
  <c r="K31" i="1"/>
  <c r="J31" i="1"/>
  <c r="Q30" i="1"/>
  <c r="P30" i="1"/>
  <c r="O30" i="1"/>
  <c r="N30" i="1"/>
  <c r="L30" i="1"/>
  <c r="K30" i="1"/>
  <c r="J30" i="1"/>
  <c r="Q29" i="1"/>
  <c r="P29" i="1"/>
  <c r="O29" i="1"/>
  <c r="N29" i="1"/>
  <c r="L29" i="1"/>
  <c r="K29" i="1"/>
  <c r="J29" i="1"/>
  <c r="Q28" i="1"/>
  <c r="P28" i="1"/>
  <c r="O28" i="1"/>
  <c r="N28" i="1"/>
  <c r="L28" i="1"/>
  <c r="K28" i="1"/>
  <c r="J28" i="1"/>
  <c r="Q27" i="1"/>
  <c r="P27" i="1"/>
  <c r="N27" i="1"/>
  <c r="L27" i="1"/>
  <c r="K27" i="1"/>
  <c r="J27" i="1"/>
  <c r="Q26" i="1"/>
  <c r="P26" i="1"/>
  <c r="N26" i="1"/>
  <c r="L26" i="1"/>
  <c r="K26" i="1"/>
  <c r="J26" i="1"/>
  <c r="Q25" i="1"/>
  <c r="P25" i="1"/>
  <c r="N25" i="1"/>
  <c r="L25" i="1"/>
  <c r="K25" i="1"/>
  <c r="J25" i="1"/>
  <c r="Q24" i="1"/>
  <c r="P24" i="1"/>
  <c r="N24" i="1"/>
  <c r="L24" i="1"/>
  <c r="K24" i="1"/>
  <c r="J24" i="1"/>
  <c r="Q23" i="1"/>
  <c r="P23" i="1"/>
  <c r="O23" i="1"/>
  <c r="N23" i="1"/>
  <c r="L23" i="1"/>
  <c r="K23" i="1"/>
  <c r="J23" i="1"/>
  <c r="I22" i="1"/>
  <c r="N22" i="1" s="1"/>
  <c r="M22" i="1"/>
  <c r="F22" i="1"/>
  <c r="H22" i="1"/>
  <c r="P22" i="1" s="1"/>
  <c r="G22" i="1"/>
  <c r="G7" i="1" s="1"/>
  <c r="D22" i="1"/>
  <c r="C22" i="1"/>
  <c r="N20" i="1"/>
  <c r="L20" i="1"/>
  <c r="K20" i="1"/>
  <c r="J20" i="1"/>
  <c r="N19" i="1"/>
  <c r="L19" i="1"/>
  <c r="K19" i="1"/>
  <c r="J19" i="1"/>
  <c r="N18" i="1"/>
  <c r="L18" i="1"/>
  <c r="K18" i="1"/>
  <c r="J18" i="1"/>
  <c r="N17" i="1"/>
  <c r="J17" i="1"/>
  <c r="N16" i="1"/>
  <c r="L16" i="1"/>
  <c r="K16" i="1"/>
  <c r="J16" i="1"/>
  <c r="Q15" i="1"/>
  <c r="P15" i="1"/>
  <c r="N15" i="1"/>
  <c r="L15" i="1"/>
  <c r="K15" i="1"/>
  <c r="J15" i="1"/>
  <c r="Q14" i="1"/>
  <c r="N14" i="1"/>
  <c r="L14" i="1"/>
  <c r="K14" i="1"/>
  <c r="J14" i="1"/>
  <c r="Q13" i="1"/>
  <c r="N13" i="1"/>
  <c r="L13" i="1"/>
  <c r="K13" i="1"/>
  <c r="J13" i="1"/>
  <c r="Q12" i="1"/>
  <c r="P12" i="1"/>
  <c r="N12" i="1"/>
  <c r="L12" i="1"/>
  <c r="K12" i="1"/>
  <c r="J12" i="1"/>
  <c r="Q11" i="1"/>
  <c r="N11" i="1"/>
  <c r="L11" i="1"/>
  <c r="K11" i="1"/>
  <c r="J11" i="1"/>
  <c r="Q10" i="1"/>
  <c r="P10" i="1"/>
  <c r="N10" i="1"/>
  <c r="L10" i="1"/>
  <c r="K10" i="1"/>
  <c r="J10" i="1"/>
  <c r="Q9" i="1"/>
  <c r="N9" i="1"/>
  <c r="L9" i="1"/>
  <c r="K9" i="1"/>
  <c r="J9" i="1"/>
  <c r="I8" i="1"/>
  <c r="M8" i="1"/>
  <c r="E8" i="1"/>
  <c r="F8" i="1"/>
  <c r="D8" i="1"/>
  <c r="C8" i="1"/>
  <c r="J88" i="1"/>
  <c r="J57" i="1" l="1"/>
  <c r="O22" i="1"/>
  <c r="K22" i="1"/>
  <c r="J8" i="1"/>
  <c r="L57" i="1"/>
  <c r="M7" i="1"/>
  <c r="N88" i="1"/>
  <c r="J97" i="1"/>
  <c r="O57" i="1"/>
  <c r="Q22" i="1"/>
  <c r="D7" i="1"/>
  <c r="Q57" i="1"/>
  <c r="N97" i="1"/>
  <c r="L22" i="1"/>
  <c r="K57" i="1"/>
  <c r="H8" i="1"/>
  <c r="P8" i="1" s="1"/>
  <c r="P57" i="1"/>
  <c r="L8" i="1"/>
  <c r="J22" i="1"/>
  <c r="Q8" i="1"/>
  <c r="K88" i="1"/>
  <c r="K97" i="1"/>
  <c r="E7" i="1"/>
  <c r="F7" i="1"/>
  <c r="N8" i="1"/>
  <c r="P9" i="1"/>
  <c r="P97" i="1"/>
  <c r="L97" i="1"/>
  <c r="K8" i="1"/>
  <c r="I7" i="1"/>
  <c r="O7" i="1" s="1"/>
  <c r="C7" i="1"/>
  <c r="J7" i="1" l="1"/>
  <c r="H7" i="1"/>
  <c r="P7" i="1" s="1"/>
  <c r="N7" i="1"/>
  <c r="Q7" i="1"/>
  <c r="K7" i="1"/>
  <c r="L7" i="1"/>
</calcChain>
</file>

<file path=xl/sharedStrings.xml><?xml version="1.0" encoding="utf-8"?>
<sst xmlns="http://schemas.openxmlformats.org/spreadsheetml/2006/main" count="186" uniqueCount="185">
  <si>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</si>
  <si>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</si>
  <si>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</si>
  <si>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</si>
  <si>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</si>
  <si>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</si>
  <si>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</si>
  <si>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</si>
  <si>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</si>
  <si>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</si>
  <si>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</si>
  <si>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</si>
  <si>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</si>
  <si>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</si>
  <si>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</si>
  <si>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</si>
  <si>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</si>
  <si>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</si>
  <si>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</si>
  <si>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</si>
  <si>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</si>
  <si>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</si>
  <si>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</si>
  <si>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</si>
  <si>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</si>
  <si>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</si>
  <si>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</si>
  <si>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</si>
  <si>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</si>
  <si>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</si>
  <si>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</si>
  <si>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</si>
  <si>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</si>
  <si>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</si>
  <si>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</si>
  <si>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</si>
  <si>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</si>
  <si>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</si>
  <si>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</si>
  <si>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094</t>
  </si>
  <si>
    <t>GASTOS DE REPRESENTACIÓN CRÉDITOS RECONOCIDOS</t>
  </si>
  <si>
    <t>096</t>
  </si>
  <si>
    <t>XIII MES DE  CRÉDITOS RECONOCIDOS</t>
  </si>
  <si>
    <t>098</t>
  </si>
  <si>
    <t>OTROS SERVICIOS PERSONALES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</si>
  <si>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</si>
  <si>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</si>
  <si>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</si>
  <si>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</si>
  <si>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</si>
  <si>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</si>
  <si>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</si>
  <si>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</si>
  <si>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</si>
  <si>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</si>
  <si>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</si>
  <si>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</si>
  <si>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</si>
  <si>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</si>
  <si>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</si>
  <si>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</si>
  <si>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</si>
  <si>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</si>
  <si>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</si>
  <si>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</si>
  <si>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</si>
  <si>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</si>
  <si>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</si>
  <si>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</si>
  <si>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 xml:space="preserve">SERVICIOS DE TELEFONIA CELULAR 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</si>
  <si>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</si>
  <si>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</si>
  <si>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</si>
  <si>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</si>
  <si>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</si>
  <si>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</si>
  <si>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</si>
  <si>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</si>
  <si>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</si>
  <si>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</si>
  <si>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</si>
  <si>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</si>
  <si>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</si>
  <si>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</si>
  <si>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</si>
  <si>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TRANSPORTE DE BIENES</t>
  </si>
  <si>
    <t>164</t>
  </si>
  <si>
    <t>GASTOS DE SEGUROS</t>
  </si>
  <si>
    <t>169</t>
  </si>
  <si>
    <t>OTROS SERVICIOS COMERCIALES Y FINANCIEROS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</si>
  <si>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</si>
  <si>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</si>
  <si>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</si>
  <si>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</si>
  <si>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</si>
  <si>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</si>
  <si>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</si>
  <si>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</si>
  <si>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</si>
  <si>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</si>
  <si>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ALQUILERES CRÉDITOS RECONOCIDOS</t>
  </si>
  <si>
    <t>SERVICIOS BÁSICOS CRÉDITOS RECONOCIDOS</t>
  </si>
  <si>
    <t>IMPRESION, ENCUADERNACION Y OTROS CRÉDITOS RECO</t>
  </si>
  <si>
    <t>TRANSPORTE DE PERSONAS CRÉDITO RECONOCIDO</t>
  </si>
  <si>
    <t>SERVICIOS COMERCIALES Y FINANCIEROS CREDITOS R</t>
  </si>
  <si>
    <t>MATERIALES Y SUMINISTROS</t>
  </si>
  <si>
    <t>201</t>
  </si>
  <si>
    <t>ALIMENTOS PARA CONSUMO HUMANO</t>
  </si>
  <si>
    <t>203</t>
  </si>
  <si>
    <t>BEBIDAS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</si>
  <si>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</si>
  <si>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</si>
  <si>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</si>
  <si>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</si>
  <si>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</si>
  <si>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</si>
  <si>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</si>
  <si>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</si>
  <si>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</si>
  <si>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</si>
  <si>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</si>
  <si>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</si>
  <si>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</si>
  <si>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</si>
  <si>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</si>
  <si>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</si>
  <si>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</si>
  <si>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</si>
  <si>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</si>
  <si>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</si>
  <si>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</si>
  <si>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</si>
  <si>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</si>
  <si>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</si>
  <si>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</si>
  <si>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</si>
  <si>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</si>
  <si>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</si>
  <si>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OTROS MATERIALES DE CONSTRUCCIÓN</t>
  </si>
  <si>
    <t>261</t>
  </si>
  <si>
    <t>ARTICULOS O PRODUCTOS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</si>
  <si>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</si>
  <si>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</si>
  <si>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</si>
  <si>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</si>
  <si>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</si>
  <si>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</si>
  <si>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</si>
  <si>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</si>
  <si>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</si>
  <si>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</si>
  <si>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</si>
  <si>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</si>
  <si>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</si>
  <si>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</si>
  <si>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</si>
  <si>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TEXTILES Y VESTUARIOS  CRÉDITOS RECONOCIDOS</t>
  </si>
  <si>
    <t>COMBUSTIBLES Y LUBRICANTES CRÉDITOS RECONOCIDOS</t>
  </si>
  <si>
    <t>MATERIALES PARA CONSTRUCCION CRÉDITOS RECONOCIDOS</t>
  </si>
  <si>
    <t>UTILES Y MATERIALES DIVERSOS CRÉDITOS RECONOCIDOS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</si>
  <si>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</si>
  <si>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</si>
  <si>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</si>
  <si>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</si>
  <si>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</si>
  <si>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</si>
  <si>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</si>
  <si>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</si>
  <si>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</si>
  <si>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</si>
  <si>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</si>
  <si>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</si>
  <si>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</si>
  <si>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</si>
  <si>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</si>
  <si>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</si>
  <si>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</si>
  <si>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</si>
  <si>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</si>
  <si>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BECAS DE ESTUDIO CREDITOS RECONOCIDOS</t>
  </si>
  <si>
    <t>Fuente: Departamento de Presupuesto ANTAI</t>
  </si>
  <si>
    <t>Preparado por : Yarkelis Santamaria / Jefa de Presupuesto</t>
  </si>
  <si>
    <t>AL 31 DE ENERO DE 2020</t>
  </si>
  <si>
    <t>172</t>
  </si>
  <si>
    <t>SERVICIOS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</si>
</sst>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&quot; &quot;"/>
  </numFmts>
  <fonts count="1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wrapText="1"/>
    </xf>
    <xf numFmtId="3" fontId="5" fillId="0" borderId="5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9" fontId="6" fillId="0" borderId="10" xfId="0" applyNumberFormat="1" applyFont="1" applyFill="1" applyBorder="1" applyAlignment="1" applyProtection="1">
      <protection locked="0"/>
    </xf>
    <xf numFmtId="9" fontId="8" fillId="0" borderId="11" xfId="0" applyNumberFormat="1" applyFont="1" applyFill="1" applyBorder="1" applyAlignment="1" applyProtection="1">
      <alignment vertical="center"/>
      <protection locked="0"/>
    </xf>
    <xf numFmtId="3" fontId="5" fillId="0" borderId="11" xfId="0" applyNumberFormat="1" applyFont="1" applyFill="1" applyBorder="1" applyAlignment="1"/>
    <xf numFmtId="9" fontId="6" fillId="0" borderId="5" xfId="0" applyNumberFormat="1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protection locked="0"/>
    </xf>
    <xf numFmtId="3" fontId="7" fillId="0" borderId="11" xfId="0" applyNumberFormat="1" applyFont="1" applyFill="1" applyBorder="1" applyAlignment="1">
      <alignment wrapText="1"/>
    </xf>
    <xf numFmtId="3" fontId="7" fillId="0" borderId="5" xfId="0" applyNumberFormat="1" applyFont="1" applyFill="1" applyBorder="1" applyAlignment="1">
      <alignment wrapText="1"/>
    </xf>
    <xf numFmtId="9" fontId="4" fillId="0" borderId="5" xfId="0" applyNumberFormat="1" applyFont="1" applyFill="1" applyBorder="1" applyAlignment="1" applyProtection="1">
      <protection locked="0"/>
    </xf>
    <xf numFmtId="3" fontId="9" fillId="0" borderId="11" xfId="0" applyNumberFormat="1" applyFont="1" applyFill="1" applyBorder="1" applyAlignment="1" applyProtection="1">
      <protection locked="0"/>
    </xf>
    <xf numFmtId="3" fontId="9" fillId="0" borderId="11" xfId="0" applyNumberFormat="1" applyFont="1" applyFill="1" applyBorder="1"/>
    <xf numFmtId="9" fontId="7" fillId="0" borderId="11" xfId="0" applyNumberFormat="1" applyFont="1" applyFill="1" applyBorder="1" applyAlignment="1">
      <alignment wrapText="1"/>
    </xf>
    <xf numFmtId="9" fontId="9" fillId="0" borderId="11" xfId="0" applyNumberFormat="1" applyFont="1" applyFill="1" applyBorder="1"/>
    <xf numFmtId="9" fontId="5" fillId="0" borderId="11" xfId="0" applyNumberFormat="1" applyFont="1" applyFill="1" applyBorder="1" applyAlignment="1">
      <alignment wrapText="1"/>
    </xf>
    <xf numFmtId="9" fontId="8" fillId="0" borderId="11" xfId="0" applyNumberFormat="1" applyFont="1" applyFill="1" applyBorder="1"/>
    <xf numFmtId="3" fontId="4" fillId="0" borderId="5" xfId="0" applyNumberFormat="1" applyFont="1" applyFill="1" applyBorder="1" applyAlignment="1" applyProtection="1">
      <protection locked="0"/>
    </xf>
    <xf numFmtId="10" fontId="7" fillId="0" borderId="11" xfId="0" applyNumberFormat="1" applyFont="1" applyFill="1" applyBorder="1" applyAlignment="1">
      <alignment horizontal="right" vertical="center" wrapText="1"/>
    </xf>
    <xf numFmtId="1" fontId="7" fillId="0" borderId="11" xfId="0" applyNumberFormat="1" applyFont="1" applyFill="1" applyBorder="1" applyAlignment="1">
      <alignment vertical="center" wrapText="1"/>
    </xf>
    <xf numFmtId="0" fontId="4" fillId="0" borderId="11" xfId="0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/>
    <xf numFmtId="3" fontId="6" fillId="0" borderId="11" xfId="0" applyNumberFormat="1" applyFont="1" applyFill="1" applyBorder="1" applyAlignment="1" applyProtection="1">
      <protection locked="0"/>
    </xf>
    <xf numFmtId="9" fontId="6" fillId="0" borderId="11" xfId="0" applyNumberFormat="1" applyFont="1" applyFill="1" applyBorder="1" applyAlignment="1" applyProtection="1">
      <protection locked="0"/>
    </xf>
    <xf numFmtId="0" fontId="10" fillId="0" borderId="0" xfId="0" applyFont="1"/>
    <xf numFmtId="9" fontId="9" fillId="0" borderId="11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/>
    <xf numFmtId="3" fontId="10" fillId="0" borderId="11" xfId="0" applyNumberFormat="1" applyFont="1" applyFill="1" applyBorder="1"/>
    <xf numFmtId="9" fontId="4" fillId="0" borderId="11" xfId="0" applyNumberFormat="1" applyFont="1" applyFill="1" applyBorder="1" applyAlignment="1" applyProtection="1">
      <protection locked="0"/>
    </xf>
    <xf numFmtId="3" fontId="9" fillId="0" borderId="13" xfId="0" applyNumberFormat="1" applyFont="1" applyFill="1" applyBorder="1"/>
    <xf numFmtId="3" fontId="10" fillId="0" borderId="13" xfId="0" applyNumberFormat="1" applyFont="1" applyFill="1" applyBorder="1"/>
    <xf numFmtId="3" fontId="4" fillId="0" borderId="13" xfId="0" applyNumberFormat="1" applyFont="1" applyFill="1" applyBorder="1" applyAlignment="1" applyProtection="1">
      <protection locked="0"/>
    </xf>
    <xf numFmtId="3" fontId="7" fillId="0" borderId="13" xfId="0" applyNumberFormat="1" applyFont="1" applyFill="1" applyBorder="1" applyAlignment="1">
      <alignment wrapText="1"/>
    </xf>
    <xf numFmtId="3" fontId="7" fillId="0" borderId="15" xfId="0" applyNumberFormat="1" applyFont="1" applyFill="1" applyBorder="1" applyAlignment="1">
      <alignment wrapText="1"/>
    </xf>
    <xf numFmtId="3" fontId="6" fillId="0" borderId="13" xfId="0" applyNumberFormat="1" applyFont="1" applyFill="1" applyBorder="1" applyAlignment="1" applyProtection="1">
      <protection locked="0"/>
    </xf>
    <xf numFmtId="9" fontId="4" fillId="0" borderId="13" xfId="0" applyNumberFormat="1" applyFont="1" applyFill="1" applyBorder="1" applyAlignment="1" applyProtection="1">
      <protection locked="0"/>
    </xf>
    <xf numFmtId="9" fontId="9" fillId="0" borderId="13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protection locked="0"/>
    </xf>
    <xf numFmtId="0" fontId="13" fillId="0" borderId="0" xfId="0" applyFont="1"/>
    <xf numFmtId="0" fontId="13" fillId="0" borderId="0" xfId="0" applyFont="1" applyFill="1"/>
    <xf numFmtId="0" fontId="13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/>
    <xf numFmtId="3" fontId="7" fillId="0" borderId="5" xfId="0" applyNumberFormat="1" applyFont="1" applyFill="1" applyBorder="1" applyAlignment="1" applyProtection="1">
      <protection locked="0"/>
    </xf>
    <xf numFmtId="3" fontId="6" fillId="0" borderId="5" xfId="0" applyNumberFormat="1" applyFont="1" applyFill="1" applyBorder="1" applyAlignment="1" applyProtection="1">
      <protection locked="0"/>
    </xf>
    <xf numFmtId="3" fontId="10" fillId="0" borderId="5" xfId="0" applyNumberFormat="1" applyFont="1" applyFill="1" applyBorder="1"/>
    <xf numFmtId="3" fontId="10" fillId="0" borderId="15" xfId="0" applyNumberFormat="1" applyFont="1" applyFill="1" applyBorder="1"/>
    <xf numFmtId="0" fontId="4" fillId="0" borderId="1" xfId="0" applyFont="1" applyFill="1" applyBorder="1" applyAlignment="1"/>
    <xf numFmtId="0" fontId="5" fillId="0" borderId="4" xfId="0" applyFont="1" applyFill="1" applyBorder="1" applyAlignment="1"/>
    <xf numFmtId="0" fontId="4" fillId="0" borderId="4" xfId="0" applyFont="1" applyFill="1" applyBorder="1" applyAlignment="1" applyProtection="1">
      <alignment horizontal="left"/>
      <protection locked="0"/>
    </xf>
    <xf numFmtId="0" fontId="4" fillId="0" borderId="4" xfId="0" quotePrefix="1" applyFont="1" applyFill="1" applyBorder="1" applyAlignment="1" applyProtection="1">
      <alignment horizontal="left"/>
      <protection locked="0"/>
    </xf>
    <xf numFmtId="49" fontId="4" fillId="0" borderId="4" xfId="0" applyNumberFormat="1" applyFont="1" applyFill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 applyAlignment="1">
      <alignment horizontal="left" vertical="center" wrapText="1"/>
    </xf>
    <xf numFmtId="0" fontId="4" fillId="0" borderId="12" xfId="0" quotePrefix="1" applyFont="1" applyFill="1" applyBorder="1" applyAlignment="1" applyProtection="1">
      <alignment horizontal="left"/>
      <protection locked="0"/>
    </xf>
    <xf numFmtId="0" fontId="4" fillId="0" borderId="0" xfId="0" quotePrefix="1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alignment horizontal="left"/>
      <protection locked="0"/>
    </xf>
    <xf numFmtId="0" fontId="9" fillId="0" borderId="4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left"/>
    </xf>
    <xf numFmtId="3" fontId="5" fillId="0" borderId="3" xfId="0" applyNumberFormat="1" applyFont="1" applyFill="1" applyBorder="1" applyAlignment="1">
      <alignment wrapText="1"/>
    </xf>
    <xf numFmtId="3" fontId="5" fillId="0" borderId="5" xfId="0" applyNumberFormat="1" applyFont="1" applyFill="1" applyBorder="1" applyAlignment="1"/>
    <xf numFmtId="3" fontId="9" fillId="0" borderId="5" xfId="0" applyNumberFormat="1" applyFont="1" applyFill="1" applyBorder="1"/>
    <xf numFmtId="0" fontId="5" fillId="0" borderId="10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 applyProtection="1">
      <protection locked="0"/>
    </xf>
    <xf numFmtId="0" fontId="4" fillId="0" borderId="11" xfId="0" applyFont="1" applyFill="1" applyBorder="1" applyProtection="1">
      <protection locked="0"/>
    </xf>
    <xf numFmtId="0" fontId="9" fillId="0" borderId="11" xfId="0" applyFont="1" applyFill="1" applyBorder="1"/>
    <xf numFmtId="0" fontId="9" fillId="0" borderId="13" xfId="0" applyFont="1" applyFill="1" applyBorder="1"/>
    <xf numFmtId="164" fontId="0" fillId="0" borderId="5" xfId="0" applyNumberFormat="1" applyFill="1" applyBorder="1"/>
    <xf numFmtId="0" fontId="10" fillId="0" borderId="5" xfId="0" applyFont="1" applyBorder="1"/>
    <xf numFmtId="164" fontId="0" fillId="0" borderId="15" xfId="0" applyNumberFormat="1" applyFill="1" applyBorder="1"/>
    <xf numFmtId="3" fontId="7" fillId="0" borderId="5" xfId="0" applyNumberFormat="1" applyFont="1" applyFill="1" applyBorder="1" applyAlignment="1">
      <alignment vertical="center" wrapText="1"/>
    </xf>
    <xf numFmtId="3" fontId="9" fillId="0" borderId="5" xfId="0" applyNumberFormat="1" applyFont="1" applyFill="1" applyBorder="1" applyAlignment="1" applyProtection="1">
      <protection locked="0"/>
    </xf>
    <xf numFmtId="10" fontId="7" fillId="0" borderId="3" xfId="0" applyNumberFormat="1" applyFont="1" applyFill="1" applyBorder="1" applyAlignment="1">
      <alignment horizontal="right" vertical="center" wrapText="1"/>
    </xf>
    <xf numFmtId="10" fontId="7" fillId="0" borderId="5" xfId="0" applyNumberFormat="1" applyFont="1" applyFill="1" applyBorder="1" applyAlignment="1">
      <alignment horizontal="right" vertical="center" wrapText="1"/>
    </xf>
    <xf numFmtId="10" fontId="5" fillId="0" borderId="5" xfId="0" applyNumberFormat="1" applyFont="1" applyFill="1" applyBorder="1" applyAlignment="1">
      <alignment horizontal="right" vertical="center" wrapText="1"/>
    </xf>
    <xf numFmtId="10" fontId="5" fillId="0" borderId="15" xfId="0" applyNumberFormat="1" applyFont="1" applyFill="1" applyBorder="1" applyAlignment="1">
      <alignment horizontal="right" vertical="center" wrapText="1"/>
    </xf>
    <xf numFmtId="9" fontId="8" fillId="0" borderId="10" xfId="0" applyNumberFormat="1" applyFont="1" applyFill="1" applyBorder="1" applyAlignment="1" applyProtection="1">
      <alignment vertical="center"/>
      <protection locked="0"/>
    </xf>
    <xf numFmtId="9" fontId="6" fillId="0" borderId="5" xfId="0" applyNumberFormat="1" applyFon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811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17</xdr:col>
      <xdr:colOff>0</xdr:colOff>
      <xdr:row>4</xdr:row>
      <xdr:rowOff>180975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0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849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534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4"/>
  <sheetViews>
    <sheetView tabSelected="1" topLeftCell="A78" zoomScale="90" zoomScaleNormal="90" workbookViewId="0">
      <selection activeCell="C9" sqref="C9"/>
    </sheetView>
  </sheetViews>
  <sheetFormatPr baseColWidth="10" defaultRowHeight="15.75" x14ac:dyDescent="0.25"/>
  <cols>
    <col min="1" max="1" width="8.5703125" customWidth="1"/>
    <col min="2" max="2" width="68.7109375" style="31" customWidth="1"/>
    <col min="3" max="3" width="18.5703125" customWidth="1"/>
    <col min="4" max="4" width="23" customWidth="1"/>
    <col min="5" max="5" width="18.42578125" customWidth="1"/>
    <col min="6" max="6" width="14.140625" customWidth="1"/>
    <col min="7" max="7" width="19.7109375" customWidth="1"/>
    <col min="8" max="8" width="16.42578125" style="49" customWidth="1"/>
    <col min="9" max="9" width="20" style="49" customWidth="1"/>
    <col min="10" max="10" width="16.42578125" customWidth="1"/>
    <col min="11" max="11" width="17.42578125" style="49" customWidth="1"/>
    <col min="12" max="12" width="15.7109375" customWidth="1"/>
    <col min="13" max="13" width="14.5703125" style="49" customWidth="1"/>
    <col min="14" max="14" width="17.42578125" customWidth="1"/>
    <col min="15" max="15" width="17.7109375" customWidth="1"/>
    <col min="16" max="16" width="14.140625" customWidth="1"/>
    <col min="17" max="17" width="17.42578125" customWidth="1"/>
    <col min="257" max="257" width="8.5703125" customWidth="1"/>
    <col min="258" max="258" width="68.7109375" customWidth="1"/>
    <col min="259" max="259" width="18.5703125" customWidth="1"/>
    <col min="260" max="260" width="23" customWidth="1"/>
    <col min="261" max="261" width="18.42578125" customWidth="1"/>
    <col min="262" max="262" width="14.140625" customWidth="1"/>
    <col min="263" max="263" width="19.7109375" customWidth="1"/>
    <col min="264" max="264" width="16.42578125" customWidth="1"/>
    <col min="265" max="265" width="20" customWidth="1"/>
    <col min="266" max="266" width="16.42578125" customWidth="1"/>
    <col min="267" max="267" width="17.42578125" customWidth="1"/>
    <col min="268" max="268" width="15.7109375" customWidth="1"/>
    <col min="269" max="269" width="14.5703125" customWidth="1"/>
    <col min="270" max="270" width="17.42578125" customWidth="1"/>
    <col min="271" max="271" width="17.7109375" customWidth="1"/>
    <col min="272" max="272" width="14.140625" customWidth="1"/>
    <col min="273" max="273" width="17.42578125" customWidth="1"/>
    <col min="513" max="513" width="8.5703125" customWidth="1"/>
    <col min="514" max="514" width="68.7109375" customWidth="1"/>
    <col min="515" max="515" width="18.5703125" customWidth="1"/>
    <col min="516" max="516" width="23" customWidth="1"/>
    <col min="517" max="517" width="18.42578125" customWidth="1"/>
    <col min="518" max="518" width="14.140625" customWidth="1"/>
    <col min="519" max="519" width="19.7109375" customWidth="1"/>
    <col min="520" max="520" width="16.42578125" customWidth="1"/>
    <col min="521" max="521" width="20" customWidth="1"/>
    <col min="522" max="522" width="16.42578125" customWidth="1"/>
    <col min="523" max="523" width="17.42578125" customWidth="1"/>
    <col min="524" max="524" width="15.7109375" customWidth="1"/>
    <col min="525" max="525" width="14.5703125" customWidth="1"/>
    <col min="526" max="526" width="17.42578125" customWidth="1"/>
    <col min="527" max="527" width="17.7109375" customWidth="1"/>
    <col min="528" max="528" width="14.140625" customWidth="1"/>
    <col min="529" max="529" width="17.42578125" customWidth="1"/>
    <col min="769" max="769" width="8.5703125" customWidth="1"/>
    <col min="770" max="770" width="68.7109375" customWidth="1"/>
    <col min="771" max="771" width="18.5703125" customWidth="1"/>
    <col min="772" max="772" width="23" customWidth="1"/>
    <col min="773" max="773" width="18.42578125" customWidth="1"/>
    <col min="774" max="774" width="14.140625" customWidth="1"/>
    <col min="775" max="775" width="19.7109375" customWidth="1"/>
    <col min="776" max="776" width="16.42578125" customWidth="1"/>
    <col min="777" max="777" width="20" customWidth="1"/>
    <col min="778" max="778" width="16.42578125" customWidth="1"/>
    <col min="779" max="779" width="17.42578125" customWidth="1"/>
    <col min="780" max="780" width="15.7109375" customWidth="1"/>
    <col min="781" max="781" width="14.5703125" customWidth="1"/>
    <col min="782" max="782" width="17.42578125" customWidth="1"/>
    <col min="783" max="783" width="17.7109375" customWidth="1"/>
    <col min="784" max="784" width="14.140625" customWidth="1"/>
    <col min="785" max="785" width="17.42578125" customWidth="1"/>
    <col min="1025" max="1025" width="8.5703125" customWidth="1"/>
    <col min="1026" max="1026" width="68.7109375" customWidth="1"/>
    <col min="1027" max="1027" width="18.5703125" customWidth="1"/>
    <col min="1028" max="1028" width="23" customWidth="1"/>
    <col min="1029" max="1029" width="18.42578125" customWidth="1"/>
    <col min="1030" max="1030" width="14.140625" customWidth="1"/>
    <col min="1031" max="1031" width="19.7109375" customWidth="1"/>
    <col min="1032" max="1032" width="16.42578125" customWidth="1"/>
    <col min="1033" max="1033" width="20" customWidth="1"/>
    <col min="1034" max="1034" width="16.42578125" customWidth="1"/>
    <col min="1035" max="1035" width="17.42578125" customWidth="1"/>
    <col min="1036" max="1036" width="15.7109375" customWidth="1"/>
    <col min="1037" max="1037" width="14.5703125" customWidth="1"/>
    <col min="1038" max="1038" width="17.42578125" customWidth="1"/>
    <col min="1039" max="1039" width="17.7109375" customWidth="1"/>
    <col min="1040" max="1040" width="14.140625" customWidth="1"/>
    <col min="1041" max="1041" width="17.42578125" customWidth="1"/>
    <col min="1281" max="1281" width="8.5703125" customWidth="1"/>
    <col min="1282" max="1282" width="68.7109375" customWidth="1"/>
    <col min="1283" max="1283" width="18.5703125" customWidth="1"/>
    <col min="1284" max="1284" width="23" customWidth="1"/>
    <col min="1285" max="1285" width="18.42578125" customWidth="1"/>
    <col min="1286" max="1286" width="14.140625" customWidth="1"/>
    <col min="1287" max="1287" width="19.7109375" customWidth="1"/>
    <col min="1288" max="1288" width="16.42578125" customWidth="1"/>
    <col min="1289" max="1289" width="20" customWidth="1"/>
    <col min="1290" max="1290" width="16.42578125" customWidth="1"/>
    <col min="1291" max="1291" width="17.42578125" customWidth="1"/>
    <col min="1292" max="1292" width="15.7109375" customWidth="1"/>
    <col min="1293" max="1293" width="14.5703125" customWidth="1"/>
    <col min="1294" max="1294" width="17.42578125" customWidth="1"/>
    <col min="1295" max="1295" width="17.7109375" customWidth="1"/>
    <col min="1296" max="1296" width="14.140625" customWidth="1"/>
    <col min="1297" max="1297" width="17.42578125" customWidth="1"/>
    <col min="1537" max="1537" width="8.5703125" customWidth="1"/>
    <col min="1538" max="1538" width="68.7109375" customWidth="1"/>
    <col min="1539" max="1539" width="18.5703125" customWidth="1"/>
    <col min="1540" max="1540" width="23" customWidth="1"/>
    <col min="1541" max="1541" width="18.42578125" customWidth="1"/>
    <col min="1542" max="1542" width="14.140625" customWidth="1"/>
    <col min="1543" max="1543" width="19.7109375" customWidth="1"/>
    <col min="1544" max="1544" width="16.42578125" customWidth="1"/>
    <col min="1545" max="1545" width="20" customWidth="1"/>
    <col min="1546" max="1546" width="16.42578125" customWidth="1"/>
    <col min="1547" max="1547" width="17.42578125" customWidth="1"/>
    <col min="1548" max="1548" width="15.7109375" customWidth="1"/>
    <col min="1549" max="1549" width="14.5703125" customWidth="1"/>
    <col min="1550" max="1550" width="17.42578125" customWidth="1"/>
    <col min="1551" max="1551" width="17.7109375" customWidth="1"/>
    <col min="1552" max="1552" width="14.140625" customWidth="1"/>
    <col min="1553" max="1553" width="17.42578125" customWidth="1"/>
    <col min="1793" max="1793" width="8.5703125" customWidth="1"/>
    <col min="1794" max="1794" width="68.7109375" customWidth="1"/>
    <col min="1795" max="1795" width="18.5703125" customWidth="1"/>
    <col min="1796" max="1796" width="23" customWidth="1"/>
    <col min="1797" max="1797" width="18.42578125" customWidth="1"/>
    <col min="1798" max="1798" width="14.140625" customWidth="1"/>
    <col min="1799" max="1799" width="19.7109375" customWidth="1"/>
    <col min="1800" max="1800" width="16.42578125" customWidth="1"/>
    <col min="1801" max="1801" width="20" customWidth="1"/>
    <col min="1802" max="1802" width="16.42578125" customWidth="1"/>
    <col min="1803" max="1803" width="17.42578125" customWidth="1"/>
    <col min="1804" max="1804" width="15.7109375" customWidth="1"/>
    <col min="1805" max="1805" width="14.5703125" customWidth="1"/>
    <col min="1806" max="1806" width="17.42578125" customWidth="1"/>
    <col min="1807" max="1807" width="17.7109375" customWidth="1"/>
    <col min="1808" max="1808" width="14.140625" customWidth="1"/>
    <col min="1809" max="1809" width="17.42578125" customWidth="1"/>
    <col min="2049" max="2049" width="8.5703125" customWidth="1"/>
    <col min="2050" max="2050" width="68.7109375" customWidth="1"/>
    <col min="2051" max="2051" width="18.5703125" customWidth="1"/>
    <col min="2052" max="2052" width="23" customWidth="1"/>
    <col min="2053" max="2053" width="18.42578125" customWidth="1"/>
    <col min="2054" max="2054" width="14.140625" customWidth="1"/>
    <col min="2055" max="2055" width="19.7109375" customWidth="1"/>
    <col min="2056" max="2056" width="16.42578125" customWidth="1"/>
    <col min="2057" max="2057" width="20" customWidth="1"/>
    <col min="2058" max="2058" width="16.42578125" customWidth="1"/>
    <col min="2059" max="2059" width="17.42578125" customWidth="1"/>
    <col min="2060" max="2060" width="15.7109375" customWidth="1"/>
    <col min="2061" max="2061" width="14.5703125" customWidth="1"/>
    <col min="2062" max="2062" width="17.42578125" customWidth="1"/>
    <col min="2063" max="2063" width="17.7109375" customWidth="1"/>
    <col min="2064" max="2064" width="14.140625" customWidth="1"/>
    <col min="2065" max="2065" width="17.42578125" customWidth="1"/>
    <col min="2305" max="2305" width="8.5703125" customWidth="1"/>
    <col min="2306" max="2306" width="68.7109375" customWidth="1"/>
    <col min="2307" max="2307" width="18.5703125" customWidth="1"/>
    <col min="2308" max="2308" width="23" customWidth="1"/>
    <col min="2309" max="2309" width="18.42578125" customWidth="1"/>
    <col min="2310" max="2310" width="14.140625" customWidth="1"/>
    <col min="2311" max="2311" width="19.7109375" customWidth="1"/>
    <col min="2312" max="2312" width="16.42578125" customWidth="1"/>
    <col min="2313" max="2313" width="20" customWidth="1"/>
    <col min="2314" max="2314" width="16.42578125" customWidth="1"/>
    <col min="2315" max="2315" width="17.42578125" customWidth="1"/>
    <col min="2316" max="2316" width="15.7109375" customWidth="1"/>
    <col min="2317" max="2317" width="14.5703125" customWidth="1"/>
    <col min="2318" max="2318" width="17.42578125" customWidth="1"/>
    <col min="2319" max="2319" width="17.7109375" customWidth="1"/>
    <col min="2320" max="2320" width="14.140625" customWidth="1"/>
    <col min="2321" max="2321" width="17.42578125" customWidth="1"/>
    <col min="2561" max="2561" width="8.5703125" customWidth="1"/>
    <col min="2562" max="2562" width="68.7109375" customWidth="1"/>
    <col min="2563" max="2563" width="18.5703125" customWidth="1"/>
    <col min="2564" max="2564" width="23" customWidth="1"/>
    <col min="2565" max="2565" width="18.42578125" customWidth="1"/>
    <col min="2566" max="2566" width="14.140625" customWidth="1"/>
    <col min="2567" max="2567" width="19.7109375" customWidth="1"/>
    <col min="2568" max="2568" width="16.42578125" customWidth="1"/>
    <col min="2569" max="2569" width="20" customWidth="1"/>
    <col min="2570" max="2570" width="16.42578125" customWidth="1"/>
    <col min="2571" max="2571" width="17.42578125" customWidth="1"/>
    <col min="2572" max="2572" width="15.7109375" customWidth="1"/>
    <col min="2573" max="2573" width="14.5703125" customWidth="1"/>
    <col min="2574" max="2574" width="17.42578125" customWidth="1"/>
    <col min="2575" max="2575" width="17.7109375" customWidth="1"/>
    <col min="2576" max="2576" width="14.140625" customWidth="1"/>
    <col min="2577" max="2577" width="17.42578125" customWidth="1"/>
    <col min="2817" max="2817" width="8.5703125" customWidth="1"/>
    <col min="2818" max="2818" width="68.7109375" customWidth="1"/>
    <col min="2819" max="2819" width="18.5703125" customWidth="1"/>
    <col min="2820" max="2820" width="23" customWidth="1"/>
    <col min="2821" max="2821" width="18.42578125" customWidth="1"/>
    <col min="2822" max="2822" width="14.140625" customWidth="1"/>
    <col min="2823" max="2823" width="19.7109375" customWidth="1"/>
    <col min="2824" max="2824" width="16.42578125" customWidth="1"/>
    <col min="2825" max="2825" width="20" customWidth="1"/>
    <col min="2826" max="2826" width="16.42578125" customWidth="1"/>
    <col min="2827" max="2827" width="17.42578125" customWidth="1"/>
    <col min="2828" max="2828" width="15.7109375" customWidth="1"/>
    <col min="2829" max="2829" width="14.5703125" customWidth="1"/>
    <col min="2830" max="2830" width="17.42578125" customWidth="1"/>
    <col min="2831" max="2831" width="17.7109375" customWidth="1"/>
    <col min="2832" max="2832" width="14.140625" customWidth="1"/>
    <col min="2833" max="2833" width="17.42578125" customWidth="1"/>
    <col min="3073" max="3073" width="8.5703125" customWidth="1"/>
    <col min="3074" max="3074" width="68.7109375" customWidth="1"/>
    <col min="3075" max="3075" width="18.5703125" customWidth="1"/>
    <col min="3076" max="3076" width="23" customWidth="1"/>
    <col min="3077" max="3077" width="18.42578125" customWidth="1"/>
    <col min="3078" max="3078" width="14.140625" customWidth="1"/>
    <col min="3079" max="3079" width="19.7109375" customWidth="1"/>
    <col min="3080" max="3080" width="16.42578125" customWidth="1"/>
    <col min="3081" max="3081" width="20" customWidth="1"/>
    <col min="3082" max="3082" width="16.42578125" customWidth="1"/>
    <col min="3083" max="3083" width="17.42578125" customWidth="1"/>
    <col min="3084" max="3084" width="15.7109375" customWidth="1"/>
    <col min="3085" max="3085" width="14.5703125" customWidth="1"/>
    <col min="3086" max="3086" width="17.42578125" customWidth="1"/>
    <col min="3087" max="3087" width="17.7109375" customWidth="1"/>
    <col min="3088" max="3088" width="14.140625" customWidth="1"/>
    <col min="3089" max="3089" width="17.42578125" customWidth="1"/>
    <col min="3329" max="3329" width="8.5703125" customWidth="1"/>
    <col min="3330" max="3330" width="68.7109375" customWidth="1"/>
    <col min="3331" max="3331" width="18.5703125" customWidth="1"/>
    <col min="3332" max="3332" width="23" customWidth="1"/>
    <col min="3333" max="3333" width="18.42578125" customWidth="1"/>
    <col min="3334" max="3334" width="14.140625" customWidth="1"/>
    <col min="3335" max="3335" width="19.7109375" customWidth="1"/>
    <col min="3336" max="3336" width="16.42578125" customWidth="1"/>
    <col min="3337" max="3337" width="20" customWidth="1"/>
    <col min="3338" max="3338" width="16.42578125" customWidth="1"/>
    <col min="3339" max="3339" width="17.42578125" customWidth="1"/>
    <col min="3340" max="3340" width="15.7109375" customWidth="1"/>
    <col min="3341" max="3341" width="14.5703125" customWidth="1"/>
    <col min="3342" max="3342" width="17.42578125" customWidth="1"/>
    <col min="3343" max="3343" width="17.7109375" customWidth="1"/>
    <col min="3344" max="3344" width="14.140625" customWidth="1"/>
    <col min="3345" max="3345" width="17.42578125" customWidth="1"/>
    <col min="3585" max="3585" width="8.5703125" customWidth="1"/>
    <col min="3586" max="3586" width="68.7109375" customWidth="1"/>
    <col min="3587" max="3587" width="18.5703125" customWidth="1"/>
    <col min="3588" max="3588" width="23" customWidth="1"/>
    <col min="3589" max="3589" width="18.42578125" customWidth="1"/>
    <col min="3590" max="3590" width="14.140625" customWidth="1"/>
    <col min="3591" max="3591" width="19.7109375" customWidth="1"/>
    <col min="3592" max="3592" width="16.42578125" customWidth="1"/>
    <col min="3593" max="3593" width="20" customWidth="1"/>
    <col min="3594" max="3594" width="16.42578125" customWidth="1"/>
    <col min="3595" max="3595" width="17.42578125" customWidth="1"/>
    <col min="3596" max="3596" width="15.7109375" customWidth="1"/>
    <col min="3597" max="3597" width="14.5703125" customWidth="1"/>
    <col min="3598" max="3598" width="17.42578125" customWidth="1"/>
    <col min="3599" max="3599" width="17.7109375" customWidth="1"/>
    <col min="3600" max="3600" width="14.140625" customWidth="1"/>
    <col min="3601" max="3601" width="17.42578125" customWidth="1"/>
    <col min="3841" max="3841" width="8.5703125" customWidth="1"/>
    <col min="3842" max="3842" width="68.7109375" customWidth="1"/>
    <col min="3843" max="3843" width="18.5703125" customWidth="1"/>
    <col min="3844" max="3844" width="23" customWidth="1"/>
    <col min="3845" max="3845" width="18.42578125" customWidth="1"/>
    <col min="3846" max="3846" width="14.140625" customWidth="1"/>
    <col min="3847" max="3847" width="19.7109375" customWidth="1"/>
    <col min="3848" max="3848" width="16.42578125" customWidth="1"/>
    <col min="3849" max="3849" width="20" customWidth="1"/>
    <col min="3850" max="3850" width="16.42578125" customWidth="1"/>
    <col min="3851" max="3851" width="17.42578125" customWidth="1"/>
    <col min="3852" max="3852" width="15.7109375" customWidth="1"/>
    <col min="3853" max="3853" width="14.5703125" customWidth="1"/>
    <col min="3854" max="3854" width="17.42578125" customWidth="1"/>
    <col min="3855" max="3855" width="17.7109375" customWidth="1"/>
    <col min="3856" max="3856" width="14.140625" customWidth="1"/>
    <col min="3857" max="3857" width="17.42578125" customWidth="1"/>
    <col min="4097" max="4097" width="8.5703125" customWidth="1"/>
    <col min="4098" max="4098" width="68.7109375" customWidth="1"/>
    <col min="4099" max="4099" width="18.5703125" customWidth="1"/>
    <col min="4100" max="4100" width="23" customWidth="1"/>
    <col min="4101" max="4101" width="18.42578125" customWidth="1"/>
    <col min="4102" max="4102" width="14.140625" customWidth="1"/>
    <col min="4103" max="4103" width="19.7109375" customWidth="1"/>
    <col min="4104" max="4104" width="16.42578125" customWidth="1"/>
    <col min="4105" max="4105" width="20" customWidth="1"/>
    <col min="4106" max="4106" width="16.42578125" customWidth="1"/>
    <col min="4107" max="4107" width="17.42578125" customWidth="1"/>
    <col min="4108" max="4108" width="15.7109375" customWidth="1"/>
    <col min="4109" max="4109" width="14.5703125" customWidth="1"/>
    <col min="4110" max="4110" width="17.42578125" customWidth="1"/>
    <col min="4111" max="4111" width="17.7109375" customWidth="1"/>
    <col min="4112" max="4112" width="14.140625" customWidth="1"/>
    <col min="4113" max="4113" width="17.42578125" customWidth="1"/>
    <col min="4353" max="4353" width="8.5703125" customWidth="1"/>
    <col min="4354" max="4354" width="68.7109375" customWidth="1"/>
    <col min="4355" max="4355" width="18.5703125" customWidth="1"/>
    <col min="4356" max="4356" width="23" customWidth="1"/>
    <col min="4357" max="4357" width="18.42578125" customWidth="1"/>
    <col min="4358" max="4358" width="14.140625" customWidth="1"/>
    <col min="4359" max="4359" width="19.7109375" customWidth="1"/>
    <col min="4360" max="4360" width="16.42578125" customWidth="1"/>
    <col min="4361" max="4361" width="20" customWidth="1"/>
    <col min="4362" max="4362" width="16.42578125" customWidth="1"/>
    <col min="4363" max="4363" width="17.42578125" customWidth="1"/>
    <col min="4364" max="4364" width="15.7109375" customWidth="1"/>
    <col min="4365" max="4365" width="14.5703125" customWidth="1"/>
    <col min="4366" max="4366" width="17.42578125" customWidth="1"/>
    <col min="4367" max="4367" width="17.7109375" customWidth="1"/>
    <col min="4368" max="4368" width="14.140625" customWidth="1"/>
    <col min="4369" max="4369" width="17.42578125" customWidth="1"/>
    <col min="4609" max="4609" width="8.5703125" customWidth="1"/>
    <col min="4610" max="4610" width="68.7109375" customWidth="1"/>
    <col min="4611" max="4611" width="18.5703125" customWidth="1"/>
    <col min="4612" max="4612" width="23" customWidth="1"/>
    <col min="4613" max="4613" width="18.42578125" customWidth="1"/>
    <col min="4614" max="4614" width="14.140625" customWidth="1"/>
    <col min="4615" max="4615" width="19.7109375" customWidth="1"/>
    <col min="4616" max="4616" width="16.42578125" customWidth="1"/>
    <col min="4617" max="4617" width="20" customWidth="1"/>
    <col min="4618" max="4618" width="16.42578125" customWidth="1"/>
    <col min="4619" max="4619" width="17.42578125" customWidth="1"/>
    <col min="4620" max="4620" width="15.7109375" customWidth="1"/>
    <col min="4621" max="4621" width="14.5703125" customWidth="1"/>
    <col min="4622" max="4622" width="17.42578125" customWidth="1"/>
    <col min="4623" max="4623" width="17.7109375" customWidth="1"/>
    <col min="4624" max="4624" width="14.140625" customWidth="1"/>
    <col min="4625" max="4625" width="17.42578125" customWidth="1"/>
    <col min="4865" max="4865" width="8.5703125" customWidth="1"/>
    <col min="4866" max="4866" width="68.7109375" customWidth="1"/>
    <col min="4867" max="4867" width="18.5703125" customWidth="1"/>
    <col min="4868" max="4868" width="23" customWidth="1"/>
    <col min="4869" max="4869" width="18.42578125" customWidth="1"/>
    <col min="4870" max="4870" width="14.140625" customWidth="1"/>
    <col min="4871" max="4871" width="19.7109375" customWidth="1"/>
    <col min="4872" max="4872" width="16.42578125" customWidth="1"/>
    <col min="4873" max="4873" width="20" customWidth="1"/>
    <col min="4874" max="4874" width="16.42578125" customWidth="1"/>
    <col min="4875" max="4875" width="17.42578125" customWidth="1"/>
    <col min="4876" max="4876" width="15.7109375" customWidth="1"/>
    <col min="4877" max="4877" width="14.5703125" customWidth="1"/>
    <col min="4878" max="4878" width="17.42578125" customWidth="1"/>
    <col min="4879" max="4879" width="17.7109375" customWidth="1"/>
    <col min="4880" max="4880" width="14.140625" customWidth="1"/>
    <col min="4881" max="4881" width="17.42578125" customWidth="1"/>
    <col min="5121" max="5121" width="8.5703125" customWidth="1"/>
    <col min="5122" max="5122" width="68.7109375" customWidth="1"/>
    <col min="5123" max="5123" width="18.5703125" customWidth="1"/>
    <col min="5124" max="5124" width="23" customWidth="1"/>
    <col min="5125" max="5125" width="18.42578125" customWidth="1"/>
    <col min="5126" max="5126" width="14.140625" customWidth="1"/>
    <col min="5127" max="5127" width="19.7109375" customWidth="1"/>
    <col min="5128" max="5128" width="16.42578125" customWidth="1"/>
    <col min="5129" max="5129" width="20" customWidth="1"/>
    <col min="5130" max="5130" width="16.42578125" customWidth="1"/>
    <col min="5131" max="5131" width="17.42578125" customWidth="1"/>
    <col min="5132" max="5132" width="15.7109375" customWidth="1"/>
    <col min="5133" max="5133" width="14.5703125" customWidth="1"/>
    <col min="5134" max="5134" width="17.42578125" customWidth="1"/>
    <col min="5135" max="5135" width="17.7109375" customWidth="1"/>
    <col min="5136" max="5136" width="14.140625" customWidth="1"/>
    <col min="5137" max="5137" width="17.42578125" customWidth="1"/>
    <col min="5377" max="5377" width="8.5703125" customWidth="1"/>
    <col min="5378" max="5378" width="68.7109375" customWidth="1"/>
    <col min="5379" max="5379" width="18.5703125" customWidth="1"/>
    <col min="5380" max="5380" width="23" customWidth="1"/>
    <col min="5381" max="5381" width="18.42578125" customWidth="1"/>
    <col min="5382" max="5382" width="14.140625" customWidth="1"/>
    <col min="5383" max="5383" width="19.7109375" customWidth="1"/>
    <col min="5384" max="5384" width="16.42578125" customWidth="1"/>
    <col min="5385" max="5385" width="20" customWidth="1"/>
    <col min="5386" max="5386" width="16.42578125" customWidth="1"/>
    <col min="5387" max="5387" width="17.42578125" customWidth="1"/>
    <col min="5388" max="5388" width="15.7109375" customWidth="1"/>
    <col min="5389" max="5389" width="14.5703125" customWidth="1"/>
    <col min="5390" max="5390" width="17.42578125" customWidth="1"/>
    <col min="5391" max="5391" width="17.7109375" customWidth="1"/>
    <col min="5392" max="5392" width="14.140625" customWidth="1"/>
    <col min="5393" max="5393" width="17.42578125" customWidth="1"/>
    <col min="5633" max="5633" width="8.5703125" customWidth="1"/>
    <col min="5634" max="5634" width="68.7109375" customWidth="1"/>
    <col min="5635" max="5635" width="18.5703125" customWidth="1"/>
    <col min="5636" max="5636" width="23" customWidth="1"/>
    <col min="5637" max="5637" width="18.42578125" customWidth="1"/>
    <col min="5638" max="5638" width="14.140625" customWidth="1"/>
    <col min="5639" max="5639" width="19.7109375" customWidth="1"/>
    <col min="5640" max="5640" width="16.42578125" customWidth="1"/>
    <col min="5641" max="5641" width="20" customWidth="1"/>
    <col min="5642" max="5642" width="16.42578125" customWidth="1"/>
    <col min="5643" max="5643" width="17.42578125" customWidth="1"/>
    <col min="5644" max="5644" width="15.7109375" customWidth="1"/>
    <col min="5645" max="5645" width="14.5703125" customWidth="1"/>
    <col min="5646" max="5646" width="17.42578125" customWidth="1"/>
    <col min="5647" max="5647" width="17.7109375" customWidth="1"/>
    <col min="5648" max="5648" width="14.140625" customWidth="1"/>
    <col min="5649" max="5649" width="17.42578125" customWidth="1"/>
    <col min="5889" max="5889" width="8.5703125" customWidth="1"/>
    <col min="5890" max="5890" width="68.7109375" customWidth="1"/>
    <col min="5891" max="5891" width="18.5703125" customWidth="1"/>
    <col min="5892" max="5892" width="23" customWidth="1"/>
    <col min="5893" max="5893" width="18.42578125" customWidth="1"/>
    <col min="5894" max="5894" width="14.140625" customWidth="1"/>
    <col min="5895" max="5895" width="19.7109375" customWidth="1"/>
    <col min="5896" max="5896" width="16.42578125" customWidth="1"/>
    <col min="5897" max="5897" width="20" customWidth="1"/>
    <col min="5898" max="5898" width="16.42578125" customWidth="1"/>
    <col min="5899" max="5899" width="17.42578125" customWidth="1"/>
    <col min="5900" max="5900" width="15.7109375" customWidth="1"/>
    <col min="5901" max="5901" width="14.5703125" customWidth="1"/>
    <col min="5902" max="5902" width="17.42578125" customWidth="1"/>
    <col min="5903" max="5903" width="17.7109375" customWidth="1"/>
    <col min="5904" max="5904" width="14.140625" customWidth="1"/>
    <col min="5905" max="5905" width="17.42578125" customWidth="1"/>
    <col min="6145" max="6145" width="8.5703125" customWidth="1"/>
    <col min="6146" max="6146" width="68.7109375" customWidth="1"/>
    <col min="6147" max="6147" width="18.5703125" customWidth="1"/>
    <col min="6148" max="6148" width="23" customWidth="1"/>
    <col min="6149" max="6149" width="18.42578125" customWidth="1"/>
    <col min="6150" max="6150" width="14.140625" customWidth="1"/>
    <col min="6151" max="6151" width="19.7109375" customWidth="1"/>
    <col min="6152" max="6152" width="16.42578125" customWidth="1"/>
    <col min="6153" max="6153" width="20" customWidth="1"/>
    <col min="6154" max="6154" width="16.42578125" customWidth="1"/>
    <col min="6155" max="6155" width="17.42578125" customWidth="1"/>
    <col min="6156" max="6156" width="15.7109375" customWidth="1"/>
    <col min="6157" max="6157" width="14.5703125" customWidth="1"/>
    <col min="6158" max="6158" width="17.42578125" customWidth="1"/>
    <col min="6159" max="6159" width="17.7109375" customWidth="1"/>
    <col min="6160" max="6160" width="14.140625" customWidth="1"/>
    <col min="6161" max="6161" width="17.42578125" customWidth="1"/>
    <col min="6401" max="6401" width="8.5703125" customWidth="1"/>
    <col min="6402" max="6402" width="68.7109375" customWidth="1"/>
    <col min="6403" max="6403" width="18.5703125" customWidth="1"/>
    <col min="6404" max="6404" width="23" customWidth="1"/>
    <col min="6405" max="6405" width="18.42578125" customWidth="1"/>
    <col min="6406" max="6406" width="14.140625" customWidth="1"/>
    <col min="6407" max="6407" width="19.7109375" customWidth="1"/>
    <col min="6408" max="6408" width="16.42578125" customWidth="1"/>
    <col min="6409" max="6409" width="20" customWidth="1"/>
    <col min="6410" max="6410" width="16.42578125" customWidth="1"/>
    <col min="6411" max="6411" width="17.42578125" customWidth="1"/>
    <col min="6412" max="6412" width="15.7109375" customWidth="1"/>
    <col min="6413" max="6413" width="14.5703125" customWidth="1"/>
    <col min="6414" max="6414" width="17.42578125" customWidth="1"/>
    <col min="6415" max="6415" width="17.7109375" customWidth="1"/>
    <col min="6416" max="6416" width="14.140625" customWidth="1"/>
    <col min="6417" max="6417" width="17.42578125" customWidth="1"/>
    <col min="6657" max="6657" width="8.5703125" customWidth="1"/>
    <col min="6658" max="6658" width="68.7109375" customWidth="1"/>
    <col min="6659" max="6659" width="18.5703125" customWidth="1"/>
    <col min="6660" max="6660" width="23" customWidth="1"/>
    <col min="6661" max="6661" width="18.42578125" customWidth="1"/>
    <col min="6662" max="6662" width="14.140625" customWidth="1"/>
    <col min="6663" max="6663" width="19.7109375" customWidth="1"/>
    <col min="6664" max="6664" width="16.42578125" customWidth="1"/>
    <col min="6665" max="6665" width="20" customWidth="1"/>
    <col min="6666" max="6666" width="16.42578125" customWidth="1"/>
    <col min="6667" max="6667" width="17.42578125" customWidth="1"/>
    <col min="6668" max="6668" width="15.7109375" customWidth="1"/>
    <col min="6669" max="6669" width="14.5703125" customWidth="1"/>
    <col min="6670" max="6670" width="17.42578125" customWidth="1"/>
    <col min="6671" max="6671" width="17.7109375" customWidth="1"/>
    <col min="6672" max="6672" width="14.140625" customWidth="1"/>
    <col min="6673" max="6673" width="17.42578125" customWidth="1"/>
    <col min="6913" max="6913" width="8.5703125" customWidth="1"/>
    <col min="6914" max="6914" width="68.7109375" customWidth="1"/>
    <col min="6915" max="6915" width="18.5703125" customWidth="1"/>
    <col min="6916" max="6916" width="23" customWidth="1"/>
    <col min="6917" max="6917" width="18.42578125" customWidth="1"/>
    <col min="6918" max="6918" width="14.140625" customWidth="1"/>
    <col min="6919" max="6919" width="19.7109375" customWidth="1"/>
    <col min="6920" max="6920" width="16.42578125" customWidth="1"/>
    <col min="6921" max="6921" width="20" customWidth="1"/>
    <col min="6922" max="6922" width="16.42578125" customWidth="1"/>
    <col min="6923" max="6923" width="17.42578125" customWidth="1"/>
    <col min="6924" max="6924" width="15.7109375" customWidth="1"/>
    <col min="6925" max="6925" width="14.5703125" customWidth="1"/>
    <col min="6926" max="6926" width="17.42578125" customWidth="1"/>
    <col min="6927" max="6927" width="17.7109375" customWidth="1"/>
    <col min="6928" max="6928" width="14.140625" customWidth="1"/>
    <col min="6929" max="6929" width="17.42578125" customWidth="1"/>
    <col min="7169" max="7169" width="8.5703125" customWidth="1"/>
    <col min="7170" max="7170" width="68.7109375" customWidth="1"/>
    <col min="7171" max="7171" width="18.5703125" customWidth="1"/>
    <col min="7172" max="7172" width="23" customWidth="1"/>
    <col min="7173" max="7173" width="18.42578125" customWidth="1"/>
    <col min="7174" max="7174" width="14.140625" customWidth="1"/>
    <col min="7175" max="7175" width="19.7109375" customWidth="1"/>
    <col min="7176" max="7176" width="16.42578125" customWidth="1"/>
    <col min="7177" max="7177" width="20" customWidth="1"/>
    <col min="7178" max="7178" width="16.42578125" customWidth="1"/>
    <col min="7179" max="7179" width="17.42578125" customWidth="1"/>
    <col min="7180" max="7180" width="15.7109375" customWidth="1"/>
    <col min="7181" max="7181" width="14.5703125" customWidth="1"/>
    <col min="7182" max="7182" width="17.42578125" customWidth="1"/>
    <col min="7183" max="7183" width="17.7109375" customWidth="1"/>
    <col min="7184" max="7184" width="14.140625" customWidth="1"/>
    <col min="7185" max="7185" width="17.42578125" customWidth="1"/>
    <col min="7425" max="7425" width="8.5703125" customWidth="1"/>
    <col min="7426" max="7426" width="68.7109375" customWidth="1"/>
    <col min="7427" max="7427" width="18.5703125" customWidth="1"/>
    <col min="7428" max="7428" width="23" customWidth="1"/>
    <col min="7429" max="7429" width="18.42578125" customWidth="1"/>
    <col min="7430" max="7430" width="14.140625" customWidth="1"/>
    <col min="7431" max="7431" width="19.7109375" customWidth="1"/>
    <col min="7432" max="7432" width="16.42578125" customWidth="1"/>
    <col min="7433" max="7433" width="20" customWidth="1"/>
    <col min="7434" max="7434" width="16.42578125" customWidth="1"/>
    <col min="7435" max="7435" width="17.42578125" customWidth="1"/>
    <col min="7436" max="7436" width="15.7109375" customWidth="1"/>
    <col min="7437" max="7437" width="14.5703125" customWidth="1"/>
    <col min="7438" max="7438" width="17.42578125" customWidth="1"/>
    <col min="7439" max="7439" width="17.7109375" customWidth="1"/>
    <col min="7440" max="7440" width="14.140625" customWidth="1"/>
    <col min="7441" max="7441" width="17.42578125" customWidth="1"/>
    <col min="7681" max="7681" width="8.5703125" customWidth="1"/>
    <col min="7682" max="7682" width="68.7109375" customWidth="1"/>
    <col min="7683" max="7683" width="18.5703125" customWidth="1"/>
    <col min="7684" max="7684" width="23" customWidth="1"/>
    <col min="7685" max="7685" width="18.42578125" customWidth="1"/>
    <col min="7686" max="7686" width="14.140625" customWidth="1"/>
    <col min="7687" max="7687" width="19.7109375" customWidth="1"/>
    <col min="7688" max="7688" width="16.42578125" customWidth="1"/>
    <col min="7689" max="7689" width="20" customWidth="1"/>
    <col min="7690" max="7690" width="16.42578125" customWidth="1"/>
    <col min="7691" max="7691" width="17.42578125" customWidth="1"/>
    <col min="7692" max="7692" width="15.7109375" customWidth="1"/>
    <col min="7693" max="7693" width="14.5703125" customWidth="1"/>
    <col min="7694" max="7694" width="17.42578125" customWidth="1"/>
    <col min="7695" max="7695" width="17.7109375" customWidth="1"/>
    <col min="7696" max="7696" width="14.140625" customWidth="1"/>
    <col min="7697" max="7697" width="17.42578125" customWidth="1"/>
    <col min="7937" max="7937" width="8.5703125" customWidth="1"/>
    <col min="7938" max="7938" width="68.7109375" customWidth="1"/>
    <col min="7939" max="7939" width="18.5703125" customWidth="1"/>
    <col min="7940" max="7940" width="23" customWidth="1"/>
    <col min="7941" max="7941" width="18.42578125" customWidth="1"/>
    <col min="7942" max="7942" width="14.140625" customWidth="1"/>
    <col min="7943" max="7943" width="19.7109375" customWidth="1"/>
    <col min="7944" max="7944" width="16.42578125" customWidth="1"/>
    <col min="7945" max="7945" width="20" customWidth="1"/>
    <col min="7946" max="7946" width="16.42578125" customWidth="1"/>
    <col min="7947" max="7947" width="17.42578125" customWidth="1"/>
    <col min="7948" max="7948" width="15.7109375" customWidth="1"/>
    <col min="7949" max="7949" width="14.5703125" customWidth="1"/>
    <col min="7950" max="7950" width="17.42578125" customWidth="1"/>
    <col min="7951" max="7951" width="17.7109375" customWidth="1"/>
    <col min="7952" max="7952" width="14.140625" customWidth="1"/>
    <col min="7953" max="7953" width="17.42578125" customWidth="1"/>
    <col min="8193" max="8193" width="8.5703125" customWidth="1"/>
    <col min="8194" max="8194" width="68.7109375" customWidth="1"/>
    <col min="8195" max="8195" width="18.5703125" customWidth="1"/>
    <col min="8196" max="8196" width="23" customWidth="1"/>
    <col min="8197" max="8197" width="18.42578125" customWidth="1"/>
    <col min="8198" max="8198" width="14.140625" customWidth="1"/>
    <col min="8199" max="8199" width="19.7109375" customWidth="1"/>
    <col min="8200" max="8200" width="16.42578125" customWidth="1"/>
    <col min="8201" max="8201" width="20" customWidth="1"/>
    <col min="8202" max="8202" width="16.42578125" customWidth="1"/>
    <col min="8203" max="8203" width="17.42578125" customWidth="1"/>
    <col min="8204" max="8204" width="15.7109375" customWidth="1"/>
    <col min="8205" max="8205" width="14.5703125" customWidth="1"/>
    <col min="8206" max="8206" width="17.42578125" customWidth="1"/>
    <col min="8207" max="8207" width="17.7109375" customWidth="1"/>
    <col min="8208" max="8208" width="14.140625" customWidth="1"/>
    <col min="8209" max="8209" width="17.42578125" customWidth="1"/>
    <col min="8449" max="8449" width="8.5703125" customWidth="1"/>
    <col min="8450" max="8450" width="68.7109375" customWidth="1"/>
    <col min="8451" max="8451" width="18.5703125" customWidth="1"/>
    <col min="8452" max="8452" width="23" customWidth="1"/>
    <col min="8453" max="8453" width="18.42578125" customWidth="1"/>
    <col min="8454" max="8454" width="14.140625" customWidth="1"/>
    <col min="8455" max="8455" width="19.7109375" customWidth="1"/>
    <col min="8456" max="8456" width="16.42578125" customWidth="1"/>
    <col min="8457" max="8457" width="20" customWidth="1"/>
    <col min="8458" max="8458" width="16.42578125" customWidth="1"/>
    <col min="8459" max="8459" width="17.42578125" customWidth="1"/>
    <col min="8460" max="8460" width="15.7109375" customWidth="1"/>
    <col min="8461" max="8461" width="14.5703125" customWidth="1"/>
    <col min="8462" max="8462" width="17.42578125" customWidth="1"/>
    <col min="8463" max="8463" width="17.7109375" customWidth="1"/>
    <col min="8464" max="8464" width="14.140625" customWidth="1"/>
    <col min="8465" max="8465" width="17.42578125" customWidth="1"/>
    <col min="8705" max="8705" width="8.5703125" customWidth="1"/>
    <col min="8706" max="8706" width="68.7109375" customWidth="1"/>
    <col min="8707" max="8707" width="18.5703125" customWidth="1"/>
    <col min="8708" max="8708" width="23" customWidth="1"/>
    <col min="8709" max="8709" width="18.42578125" customWidth="1"/>
    <col min="8710" max="8710" width="14.140625" customWidth="1"/>
    <col min="8711" max="8711" width="19.7109375" customWidth="1"/>
    <col min="8712" max="8712" width="16.42578125" customWidth="1"/>
    <col min="8713" max="8713" width="20" customWidth="1"/>
    <col min="8714" max="8714" width="16.42578125" customWidth="1"/>
    <col min="8715" max="8715" width="17.42578125" customWidth="1"/>
    <col min="8716" max="8716" width="15.7109375" customWidth="1"/>
    <col min="8717" max="8717" width="14.5703125" customWidth="1"/>
    <col min="8718" max="8718" width="17.42578125" customWidth="1"/>
    <col min="8719" max="8719" width="17.7109375" customWidth="1"/>
    <col min="8720" max="8720" width="14.140625" customWidth="1"/>
    <col min="8721" max="8721" width="17.42578125" customWidth="1"/>
    <col min="8961" max="8961" width="8.5703125" customWidth="1"/>
    <col min="8962" max="8962" width="68.7109375" customWidth="1"/>
    <col min="8963" max="8963" width="18.5703125" customWidth="1"/>
    <col min="8964" max="8964" width="23" customWidth="1"/>
    <col min="8965" max="8965" width="18.42578125" customWidth="1"/>
    <col min="8966" max="8966" width="14.140625" customWidth="1"/>
    <col min="8967" max="8967" width="19.7109375" customWidth="1"/>
    <col min="8968" max="8968" width="16.42578125" customWidth="1"/>
    <col min="8969" max="8969" width="20" customWidth="1"/>
    <col min="8970" max="8970" width="16.42578125" customWidth="1"/>
    <col min="8971" max="8971" width="17.42578125" customWidth="1"/>
    <col min="8972" max="8972" width="15.7109375" customWidth="1"/>
    <col min="8973" max="8973" width="14.5703125" customWidth="1"/>
    <col min="8974" max="8974" width="17.42578125" customWidth="1"/>
    <col min="8975" max="8975" width="17.7109375" customWidth="1"/>
    <col min="8976" max="8976" width="14.140625" customWidth="1"/>
    <col min="8977" max="8977" width="17.42578125" customWidth="1"/>
    <col min="9217" max="9217" width="8.5703125" customWidth="1"/>
    <col min="9218" max="9218" width="68.7109375" customWidth="1"/>
    <col min="9219" max="9219" width="18.5703125" customWidth="1"/>
    <col min="9220" max="9220" width="23" customWidth="1"/>
    <col min="9221" max="9221" width="18.42578125" customWidth="1"/>
    <col min="9222" max="9222" width="14.140625" customWidth="1"/>
    <col min="9223" max="9223" width="19.7109375" customWidth="1"/>
    <col min="9224" max="9224" width="16.42578125" customWidth="1"/>
    <col min="9225" max="9225" width="20" customWidth="1"/>
    <col min="9226" max="9226" width="16.42578125" customWidth="1"/>
    <col min="9227" max="9227" width="17.42578125" customWidth="1"/>
    <col min="9228" max="9228" width="15.7109375" customWidth="1"/>
    <col min="9229" max="9229" width="14.5703125" customWidth="1"/>
    <col min="9230" max="9230" width="17.42578125" customWidth="1"/>
    <col min="9231" max="9231" width="17.7109375" customWidth="1"/>
    <col min="9232" max="9232" width="14.140625" customWidth="1"/>
    <col min="9233" max="9233" width="17.42578125" customWidth="1"/>
    <col min="9473" max="9473" width="8.5703125" customWidth="1"/>
    <col min="9474" max="9474" width="68.7109375" customWidth="1"/>
    <col min="9475" max="9475" width="18.5703125" customWidth="1"/>
    <col min="9476" max="9476" width="23" customWidth="1"/>
    <col min="9477" max="9477" width="18.42578125" customWidth="1"/>
    <col min="9478" max="9478" width="14.140625" customWidth="1"/>
    <col min="9479" max="9479" width="19.7109375" customWidth="1"/>
    <col min="9480" max="9480" width="16.42578125" customWidth="1"/>
    <col min="9481" max="9481" width="20" customWidth="1"/>
    <col min="9482" max="9482" width="16.42578125" customWidth="1"/>
    <col min="9483" max="9483" width="17.42578125" customWidth="1"/>
    <col min="9484" max="9484" width="15.7109375" customWidth="1"/>
    <col min="9485" max="9485" width="14.5703125" customWidth="1"/>
    <col min="9486" max="9486" width="17.42578125" customWidth="1"/>
    <col min="9487" max="9487" width="17.7109375" customWidth="1"/>
    <col min="9488" max="9488" width="14.140625" customWidth="1"/>
    <col min="9489" max="9489" width="17.42578125" customWidth="1"/>
    <col min="9729" max="9729" width="8.5703125" customWidth="1"/>
    <col min="9730" max="9730" width="68.7109375" customWidth="1"/>
    <col min="9731" max="9731" width="18.5703125" customWidth="1"/>
    <col min="9732" max="9732" width="23" customWidth="1"/>
    <col min="9733" max="9733" width="18.42578125" customWidth="1"/>
    <col min="9734" max="9734" width="14.140625" customWidth="1"/>
    <col min="9735" max="9735" width="19.7109375" customWidth="1"/>
    <col min="9736" max="9736" width="16.42578125" customWidth="1"/>
    <col min="9737" max="9737" width="20" customWidth="1"/>
    <col min="9738" max="9738" width="16.42578125" customWidth="1"/>
    <col min="9739" max="9739" width="17.42578125" customWidth="1"/>
    <col min="9740" max="9740" width="15.7109375" customWidth="1"/>
    <col min="9741" max="9741" width="14.5703125" customWidth="1"/>
    <col min="9742" max="9742" width="17.42578125" customWidth="1"/>
    <col min="9743" max="9743" width="17.7109375" customWidth="1"/>
    <col min="9744" max="9744" width="14.140625" customWidth="1"/>
    <col min="9745" max="9745" width="17.42578125" customWidth="1"/>
    <col min="9985" max="9985" width="8.5703125" customWidth="1"/>
    <col min="9986" max="9986" width="68.7109375" customWidth="1"/>
    <col min="9987" max="9987" width="18.5703125" customWidth="1"/>
    <col min="9988" max="9988" width="23" customWidth="1"/>
    <col min="9989" max="9989" width="18.42578125" customWidth="1"/>
    <col min="9990" max="9990" width="14.140625" customWidth="1"/>
    <col min="9991" max="9991" width="19.7109375" customWidth="1"/>
    <col min="9992" max="9992" width="16.42578125" customWidth="1"/>
    <col min="9993" max="9993" width="20" customWidth="1"/>
    <col min="9994" max="9994" width="16.42578125" customWidth="1"/>
    <col min="9995" max="9995" width="17.42578125" customWidth="1"/>
    <col min="9996" max="9996" width="15.7109375" customWidth="1"/>
    <col min="9997" max="9997" width="14.5703125" customWidth="1"/>
    <col min="9998" max="9998" width="17.42578125" customWidth="1"/>
    <col min="9999" max="9999" width="17.7109375" customWidth="1"/>
    <col min="10000" max="10000" width="14.140625" customWidth="1"/>
    <col min="10001" max="10001" width="17.42578125" customWidth="1"/>
    <col min="10241" max="10241" width="8.5703125" customWidth="1"/>
    <col min="10242" max="10242" width="68.7109375" customWidth="1"/>
    <col min="10243" max="10243" width="18.5703125" customWidth="1"/>
    <col min="10244" max="10244" width="23" customWidth="1"/>
    <col min="10245" max="10245" width="18.42578125" customWidth="1"/>
    <col min="10246" max="10246" width="14.140625" customWidth="1"/>
    <col min="10247" max="10247" width="19.7109375" customWidth="1"/>
    <col min="10248" max="10248" width="16.42578125" customWidth="1"/>
    <col min="10249" max="10249" width="20" customWidth="1"/>
    <col min="10250" max="10250" width="16.42578125" customWidth="1"/>
    <col min="10251" max="10251" width="17.42578125" customWidth="1"/>
    <col min="10252" max="10252" width="15.7109375" customWidth="1"/>
    <col min="10253" max="10253" width="14.5703125" customWidth="1"/>
    <col min="10254" max="10254" width="17.42578125" customWidth="1"/>
    <col min="10255" max="10255" width="17.7109375" customWidth="1"/>
    <col min="10256" max="10256" width="14.140625" customWidth="1"/>
    <col min="10257" max="10257" width="17.42578125" customWidth="1"/>
    <col min="10497" max="10497" width="8.5703125" customWidth="1"/>
    <col min="10498" max="10498" width="68.7109375" customWidth="1"/>
    <col min="10499" max="10499" width="18.5703125" customWidth="1"/>
    <col min="10500" max="10500" width="23" customWidth="1"/>
    <col min="10501" max="10501" width="18.42578125" customWidth="1"/>
    <col min="10502" max="10502" width="14.140625" customWidth="1"/>
    <col min="10503" max="10503" width="19.7109375" customWidth="1"/>
    <col min="10504" max="10504" width="16.42578125" customWidth="1"/>
    <col min="10505" max="10505" width="20" customWidth="1"/>
    <col min="10506" max="10506" width="16.42578125" customWidth="1"/>
    <col min="10507" max="10507" width="17.42578125" customWidth="1"/>
    <col min="10508" max="10508" width="15.7109375" customWidth="1"/>
    <col min="10509" max="10509" width="14.5703125" customWidth="1"/>
    <col min="10510" max="10510" width="17.42578125" customWidth="1"/>
    <col min="10511" max="10511" width="17.7109375" customWidth="1"/>
    <col min="10512" max="10512" width="14.140625" customWidth="1"/>
    <col min="10513" max="10513" width="17.42578125" customWidth="1"/>
    <col min="10753" max="10753" width="8.5703125" customWidth="1"/>
    <col min="10754" max="10754" width="68.7109375" customWidth="1"/>
    <col min="10755" max="10755" width="18.5703125" customWidth="1"/>
    <col min="10756" max="10756" width="23" customWidth="1"/>
    <col min="10757" max="10757" width="18.42578125" customWidth="1"/>
    <col min="10758" max="10758" width="14.140625" customWidth="1"/>
    <col min="10759" max="10759" width="19.7109375" customWidth="1"/>
    <col min="10760" max="10760" width="16.42578125" customWidth="1"/>
    <col min="10761" max="10761" width="20" customWidth="1"/>
    <col min="10762" max="10762" width="16.42578125" customWidth="1"/>
    <col min="10763" max="10763" width="17.42578125" customWidth="1"/>
    <col min="10764" max="10764" width="15.7109375" customWidth="1"/>
    <col min="10765" max="10765" width="14.5703125" customWidth="1"/>
    <col min="10766" max="10766" width="17.42578125" customWidth="1"/>
    <col min="10767" max="10767" width="17.7109375" customWidth="1"/>
    <col min="10768" max="10768" width="14.140625" customWidth="1"/>
    <col min="10769" max="10769" width="17.42578125" customWidth="1"/>
    <col min="11009" max="11009" width="8.5703125" customWidth="1"/>
    <col min="11010" max="11010" width="68.7109375" customWidth="1"/>
    <col min="11011" max="11011" width="18.5703125" customWidth="1"/>
    <col min="11012" max="11012" width="23" customWidth="1"/>
    <col min="11013" max="11013" width="18.42578125" customWidth="1"/>
    <col min="11014" max="11014" width="14.140625" customWidth="1"/>
    <col min="11015" max="11015" width="19.7109375" customWidth="1"/>
    <col min="11016" max="11016" width="16.42578125" customWidth="1"/>
    <col min="11017" max="11017" width="20" customWidth="1"/>
    <col min="11018" max="11018" width="16.42578125" customWidth="1"/>
    <col min="11019" max="11019" width="17.42578125" customWidth="1"/>
    <col min="11020" max="11020" width="15.7109375" customWidth="1"/>
    <col min="11021" max="11021" width="14.5703125" customWidth="1"/>
    <col min="11022" max="11022" width="17.42578125" customWidth="1"/>
    <col min="11023" max="11023" width="17.7109375" customWidth="1"/>
    <col min="11024" max="11024" width="14.140625" customWidth="1"/>
    <col min="11025" max="11025" width="17.42578125" customWidth="1"/>
    <col min="11265" max="11265" width="8.5703125" customWidth="1"/>
    <col min="11266" max="11266" width="68.7109375" customWidth="1"/>
    <col min="11267" max="11267" width="18.5703125" customWidth="1"/>
    <col min="11268" max="11268" width="23" customWidth="1"/>
    <col min="11269" max="11269" width="18.42578125" customWidth="1"/>
    <col min="11270" max="11270" width="14.140625" customWidth="1"/>
    <col min="11271" max="11271" width="19.7109375" customWidth="1"/>
    <col min="11272" max="11272" width="16.42578125" customWidth="1"/>
    <col min="11273" max="11273" width="20" customWidth="1"/>
    <col min="11274" max="11274" width="16.42578125" customWidth="1"/>
    <col min="11275" max="11275" width="17.42578125" customWidth="1"/>
    <col min="11276" max="11276" width="15.7109375" customWidth="1"/>
    <col min="11277" max="11277" width="14.5703125" customWidth="1"/>
    <col min="11278" max="11278" width="17.42578125" customWidth="1"/>
    <col min="11279" max="11279" width="17.7109375" customWidth="1"/>
    <col min="11280" max="11280" width="14.140625" customWidth="1"/>
    <col min="11281" max="11281" width="17.42578125" customWidth="1"/>
    <col min="11521" max="11521" width="8.5703125" customWidth="1"/>
    <col min="11522" max="11522" width="68.7109375" customWidth="1"/>
    <col min="11523" max="11523" width="18.5703125" customWidth="1"/>
    <col min="11524" max="11524" width="23" customWidth="1"/>
    <col min="11525" max="11525" width="18.42578125" customWidth="1"/>
    <col min="11526" max="11526" width="14.140625" customWidth="1"/>
    <col min="11527" max="11527" width="19.7109375" customWidth="1"/>
    <col min="11528" max="11528" width="16.42578125" customWidth="1"/>
    <col min="11529" max="11529" width="20" customWidth="1"/>
    <col min="11530" max="11530" width="16.42578125" customWidth="1"/>
    <col min="11531" max="11531" width="17.42578125" customWidth="1"/>
    <col min="11532" max="11532" width="15.7109375" customWidth="1"/>
    <col min="11533" max="11533" width="14.5703125" customWidth="1"/>
    <col min="11534" max="11534" width="17.42578125" customWidth="1"/>
    <col min="11535" max="11535" width="17.7109375" customWidth="1"/>
    <col min="11536" max="11536" width="14.140625" customWidth="1"/>
    <col min="11537" max="11537" width="17.42578125" customWidth="1"/>
    <col min="11777" max="11777" width="8.5703125" customWidth="1"/>
    <col min="11778" max="11778" width="68.7109375" customWidth="1"/>
    <col min="11779" max="11779" width="18.5703125" customWidth="1"/>
    <col min="11780" max="11780" width="23" customWidth="1"/>
    <col min="11781" max="11781" width="18.42578125" customWidth="1"/>
    <col min="11782" max="11782" width="14.140625" customWidth="1"/>
    <col min="11783" max="11783" width="19.7109375" customWidth="1"/>
    <col min="11784" max="11784" width="16.42578125" customWidth="1"/>
    <col min="11785" max="11785" width="20" customWidth="1"/>
    <col min="11786" max="11786" width="16.42578125" customWidth="1"/>
    <col min="11787" max="11787" width="17.42578125" customWidth="1"/>
    <col min="11788" max="11788" width="15.7109375" customWidth="1"/>
    <col min="11789" max="11789" width="14.5703125" customWidth="1"/>
    <col min="11790" max="11790" width="17.42578125" customWidth="1"/>
    <col min="11791" max="11791" width="17.7109375" customWidth="1"/>
    <col min="11792" max="11792" width="14.140625" customWidth="1"/>
    <col min="11793" max="11793" width="17.42578125" customWidth="1"/>
    <col min="12033" max="12033" width="8.5703125" customWidth="1"/>
    <col min="12034" max="12034" width="68.7109375" customWidth="1"/>
    <col min="12035" max="12035" width="18.5703125" customWidth="1"/>
    <col min="12036" max="12036" width="23" customWidth="1"/>
    <col min="12037" max="12037" width="18.42578125" customWidth="1"/>
    <col min="12038" max="12038" width="14.140625" customWidth="1"/>
    <col min="12039" max="12039" width="19.7109375" customWidth="1"/>
    <col min="12040" max="12040" width="16.42578125" customWidth="1"/>
    <col min="12041" max="12041" width="20" customWidth="1"/>
    <col min="12042" max="12042" width="16.42578125" customWidth="1"/>
    <col min="12043" max="12043" width="17.42578125" customWidth="1"/>
    <col min="12044" max="12044" width="15.7109375" customWidth="1"/>
    <col min="12045" max="12045" width="14.5703125" customWidth="1"/>
    <col min="12046" max="12046" width="17.42578125" customWidth="1"/>
    <col min="12047" max="12047" width="17.7109375" customWidth="1"/>
    <col min="12048" max="12048" width="14.140625" customWidth="1"/>
    <col min="12049" max="12049" width="17.42578125" customWidth="1"/>
    <col min="12289" max="12289" width="8.5703125" customWidth="1"/>
    <col min="12290" max="12290" width="68.7109375" customWidth="1"/>
    <col min="12291" max="12291" width="18.5703125" customWidth="1"/>
    <col min="12292" max="12292" width="23" customWidth="1"/>
    <col min="12293" max="12293" width="18.42578125" customWidth="1"/>
    <col min="12294" max="12294" width="14.140625" customWidth="1"/>
    <col min="12295" max="12295" width="19.7109375" customWidth="1"/>
    <col min="12296" max="12296" width="16.42578125" customWidth="1"/>
    <col min="12297" max="12297" width="20" customWidth="1"/>
    <col min="12298" max="12298" width="16.42578125" customWidth="1"/>
    <col min="12299" max="12299" width="17.42578125" customWidth="1"/>
    <col min="12300" max="12300" width="15.7109375" customWidth="1"/>
    <col min="12301" max="12301" width="14.5703125" customWidth="1"/>
    <col min="12302" max="12302" width="17.42578125" customWidth="1"/>
    <col min="12303" max="12303" width="17.7109375" customWidth="1"/>
    <col min="12304" max="12304" width="14.140625" customWidth="1"/>
    <col min="12305" max="12305" width="17.42578125" customWidth="1"/>
    <col min="12545" max="12545" width="8.5703125" customWidth="1"/>
    <col min="12546" max="12546" width="68.7109375" customWidth="1"/>
    <col min="12547" max="12547" width="18.5703125" customWidth="1"/>
    <col min="12548" max="12548" width="23" customWidth="1"/>
    <col min="12549" max="12549" width="18.42578125" customWidth="1"/>
    <col min="12550" max="12550" width="14.140625" customWidth="1"/>
    <col min="12551" max="12551" width="19.7109375" customWidth="1"/>
    <col min="12552" max="12552" width="16.42578125" customWidth="1"/>
    <col min="12553" max="12553" width="20" customWidth="1"/>
    <col min="12554" max="12554" width="16.42578125" customWidth="1"/>
    <col min="12555" max="12555" width="17.42578125" customWidth="1"/>
    <col min="12556" max="12556" width="15.7109375" customWidth="1"/>
    <col min="12557" max="12557" width="14.5703125" customWidth="1"/>
    <col min="12558" max="12558" width="17.42578125" customWidth="1"/>
    <col min="12559" max="12559" width="17.7109375" customWidth="1"/>
    <col min="12560" max="12560" width="14.140625" customWidth="1"/>
    <col min="12561" max="12561" width="17.42578125" customWidth="1"/>
    <col min="12801" max="12801" width="8.5703125" customWidth="1"/>
    <col min="12802" max="12802" width="68.7109375" customWidth="1"/>
    <col min="12803" max="12803" width="18.5703125" customWidth="1"/>
    <col min="12804" max="12804" width="23" customWidth="1"/>
    <col min="12805" max="12805" width="18.42578125" customWidth="1"/>
    <col min="12806" max="12806" width="14.140625" customWidth="1"/>
    <col min="12807" max="12807" width="19.7109375" customWidth="1"/>
    <col min="12808" max="12808" width="16.42578125" customWidth="1"/>
    <col min="12809" max="12809" width="20" customWidth="1"/>
    <col min="12810" max="12810" width="16.42578125" customWidth="1"/>
    <col min="12811" max="12811" width="17.42578125" customWidth="1"/>
    <col min="12812" max="12812" width="15.7109375" customWidth="1"/>
    <col min="12813" max="12813" width="14.5703125" customWidth="1"/>
    <col min="12814" max="12814" width="17.42578125" customWidth="1"/>
    <col min="12815" max="12815" width="17.7109375" customWidth="1"/>
    <col min="12816" max="12816" width="14.140625" customWidth="1"/>
    <col min="12817" max="12817" width="17.42578125" customWidth="1"/>
    <col min="13057" max="13057" width="8.5703125" customWidth="1"/>
    <col min="13058" max="13058" width="68.7109375" customWidth="1"/>
    <col min="13059" max="13059" width="18.5703125" customWidth="1"/>
    <col min="13060" max="13060" width="23" customWidth="1"/>
    <col min="13061" max="13061" width="18.42578125" customWidth="1"/>
    <col min="13062" max="13062" width="14.140625" customWidth="1"/>
    <col min="13063" max="13063" width="19.7109375" customWidth="1"/>
    <col min="13064" max="13064" width="16.42578125" customWidth="1"/>
    <col min="13065" max="13065" width="20" customWidth="1"/>
    <col min="13066" max="13066" width="16.42578125" customWidth="1"/>
    <col min="13067" max="13067" width="17.42578125" customWidth="1"/>
    <col min="13068" max="13068" width="15.7109375" customWidth="1"/>
    <col min="13069" max="13069" width="14.5703125" customWidth="1"/>
    <col min="13070" max="13070" width="17.42578125" customWidth="1"/>
    <col min="13071" max="13071" width="17.7109375" customWidth="1"/>
    <col min="13072" max="13072" width="14.140625" customWidth="1"/>
    <col min="13073" max="13073" width="17.42578125" customWidth="1"/>
    <col min="13313" max="13313" width="8.5703125" customWidth="1"/>
    <col min="13314" max="13314" width="68.7109375" customWidth="1"/>
    <col min="13315" max="13315" width="18.5703125" customWidth="1"/>
    <col min="13316" max="13316" width="23" customWidth="1"/>
    <col min="13317" max="13317" width="18.42578125" customWidth="1"/>
    <col min="13318" max="13318" width="14.140625" customWidth="1"/>
    <col min="13319" max="13319" width="19.7109375" customWidth="1"/>
    <col min="13320" max="13320" width="16.42578125" customWidth="1"/>
    <col min="13321" max="13321" width="20" customWidth="1"/>
    <col min="13322" max="13322" width="16.42578125" customWidth="1"/>
    <col min="13323" max="13323" width="17.42578125" customWidth="1"/>
    <col min="13324" max="13324" width="15.7109375" customWidth="1"/>
    <col min="13325" max="13325" width="14.5703125" customWidth="1"/>
    <col min="13326" max="13326" width="17.42578125" customWidth="1"/>
    <col min="13327" max="13327" width="17.7109375" customWidth="1"/>
    <col min="13328" max="13328" width="14.140625" customWidth="1"/>
    <col min="13329" max="13329" width="17.42578125" customWidth="1"/>
    <col min="13569" max="13569" width="8.5703125" customWidth="1"/>
    <col min="13570" max="13570" width="68.7109375" customWidth="1"/>
    <col min="13571" max="13571" width="18.5703125" customWidth="1"/>
    <col min="13572" max="13572" width="23" customWidth="1"/>
    <col min="13573" max="13573" width="18.42578125" customWidth="1"/>
    <col min="13574" max="13574" width="14.140625" customWidth="1"/>
    <col min="13575" max="13575" width="19.7109375" customWidth="1"/>
    <col min="13576" max="13576" width="16.42578125" customWidth="1"/>
    <col min="13577" max="13577" width="20" customWidth="1"/>
    <col min="13578" max="13578" width="16.42578125" customWidth="1"/>
    <col min="13579" max="13579" width="17.42578125" customWidth="1"/>
    <col min="13580" max="13580" width="15.7109375" customWidth="1"/>
    <col min="13581" max="13581" width="14.5703125" customWidth="1"/>
    <col min="13582" max="13582" width="17.42578125" customWidth="1"/>
    <col min="13583" max="13583" width="17.7109375" customWidth="1"/>
    <col min="13584" max="13584" width="14.140625" customWidth="1"/>
    <col min="13585" max="13585" width="17.42578125" customWidth="1"/>
    <col min="13825" max="13825" width="8.5703125" customWidth="1"/>
    <col min="13826" max="13826" width="68.7109375" customWidth="1"/>
    <col min="13827" max="13827" width="18.5703125" customWidth="1"/>
    <col min="13828" max="13828" width="23" customWidth="1"/>
    <col min="13829" max="13829" width="18.42578125" customWidth="1"/>
    <col min="13830" max="13830" width="14.140625" customWidth="1"/>
    <col min="13831" max="13831" width="19.7109375" customWidth="1"/>
    <col min="13832" max="13832" width="16.42578125" customWidth="1"/>
    <col min="13833" max="13833" width="20" customWidth="1"/>
    <col min="13834" max="13834" width="16.42578125" customWidth="1"/>
    <col min="13835" max="13835" width="17.42578125" customWidth="1"/>
    <col min="13836" max="13836" width="15.7109375" customWidth="1"/>
    <col min="13837" max="13837" width="14.5703125" customWidth="1"/>
    <col min="13838" max="13838" width="17.42578125" customWidth="1"/>
    <col min="13839" max="13839" width="17.7109375" customWidth="1"/>
    <col min="13840" max="13840" width="14.140625" customWidth="1"/>
    <col min="13841" max="13841" width="17.42578125" customWidth="1"/>
    <col min="14081" max="14081" width="8.5703125" customWidth="1"/>
    <col min="14082" max="14082" width="68.7109375" customWidth="1"/>
    <col min="14083" max="14083" width="18.5703125" customWidth="1"/>
    <col min="14084" max="14084" width="23" customWidth="1"/>
    <col min="14085" max="14085" width="18.42578125" customWidth="1"/>
    <col min="14086" max="14086" width="14.140625" customWidth="1"/>
    <col min="14087" max="14087" width="19.7109375" customWidth="1"/>
    <col min="14088" max="14088" width="16.42578125" customWidth="1"/>
    <col min="14089" max="14089" width="20" customWidth="1"/>
    <col min="14090" max="14090" width="16.42578125" customWidth="1"/>
    <col min="14091" max="14091" width="17.42578125" customWidth="1"/>
    <col min="14092" max="14092" width="15.7109375" customWidth="1"/>
    <col min="14093" max="14093" width="14.5703125" customWidth="1"/>
    <col min="14094" max="14094" width="17.42578125" customWidth="1"/>
    <col min="14095" max="14095" width="17.7109375" customWidth="1"/>
    <col min="14096" max="14096" width="14.140625" customWidth="1"/>
    <col min="14097" max="14097" width="17.42578125" customWidth="1"/>
    <col min="14337" max="14337" width="8.5703125" customWidth="1"/>
    <col min="14338" max="14338" width="68.7109375" customWidth="1"/>
    <col min="14339" max="14339" width="18.5703125" customWidth="1"/>
    <col min="14340" max="14340" width="23" customWidth="1"/>
    <col min="14341" max="14341" width="18.42578125" customWidth="1"/>
    <col min="14342" max="14342" width="14.140625" customWidth="1"/>
    <col min="14343" max="14343" width="19.7109375" customWidth="1"/>
    <col min="14344" max="14344" width="16.42578125" customWidth="1"/>
    <col min="14345" max="14345" width="20" customWidth="1"/>
    <col min="14346" max="14346" width="16.42578125" customWidth="1"/>
    <col min="14347" max="14347" width="17.42578125" customWidth="1"/>
    <col min="14348" max="14348" width="15.7109375" customWidth="1"/>
    <col min="14349" max="14349" width="14.5703125" customWidth="1"/>
    <col min="14350" max="14350" width="17.42578125" customWidth="1"/>
    <col min="14351" max="14351" width="17.7109375" customWidth="1"/>
    <col min="14352" max="14352" width="14.140625" customWidth="1"/>
    <col min="14353" max="14353" width="17.42578125" customWidth="1"/>
    <col min="14593" max="14593" width="8.5703125" customWidth="1"/>
    <col min="14594" max="14594" width="68.7109375" customWidth="1"/>
    <col min="14595" max="14595" width="18.5703125" customWidth="1"/>
    <col min="14596" max="14596" width="23" customWidth="1"/>
    <col min="14597" max="14597" width="18.42578125" customWidth="1"/>
    <col min="14598" max="14598" width="14.140625" customWidth="1"/>
    <col min="14599" max="14599" width="19.7109375" customWidth="1"/>
    <col min="14600" max="14600" width="16.42578125" customWidth="1"/>
    <col min="14601" max="14601" width="20" customWidth="1"/>
    <col min="14602" max="14602" width="16.42578125" customWidth="1"/>
    <col min="14603" max="14603" width="17.42578125" customWidth="1"/>
    <col min="14604" max="14604" width="15.7109375" customWidth="1"/>
    <col min="14605" max="14605" width="14.5703125" customWidth="1"/>
    <col min="14606" max="14606" width="17.42578125" customWidth="1"/>
    <col min="14607" max="14607" width="17.7109375" customWidth="1"/>
    <col min="14608" max="14608" width="14.140625" customWidth="1"/>
    <col min="14609" max="14609" width="17.42578125" customWidth="1"/>
    <col min="14849" max="14849" width="8.5703125" customWidth="1"/>
    <col min="14850" max="14850" width="68.7109375" customWidth="1"/>
    <col min="14851" max="14851" width="18.5703125" customWidth="1"/>
    <col min="14852" max="14852" width="23" customWidth="1"/>
    <col min="14853" max="14853" width="18.42578125" customWidth="1"/>
    <col min="14854" max="14854" width="14.140625" customWidth="1"/>
    <col min="14855" max="14855" width="19.7109375" customWidth="1"/>
    <col min="14856" max="14856" width="16.42578125" customWidth="1"/>
    <col min="14857" max="14857" width="20" customWidth="1"/>
    <col min="14858" max="14858" width="16.42578125" customWidth="1"/>
    <col min="14859" max="14859" width="17.42578125" customWidth="1"/>
    <col min="14860" max="14860" width="15.7109375" customWidth="1"/>
    <col min="14861" max="14861" width="14.5703125" customWidth="1"/>
    <col min="14862" max="14862" width="17.42578125" customWidth="1"/>
    <col min="14863" max="14863" width="17.7109375" customWidth="1"/>
    <col min="14864" max="14864" width="14.140625" customWidth="1"/>
    <col min="14865" max="14865" width="17.42578125" customWidth="1"/>
    <col min="15105" max="15105" width="8.5703125" customWidth="1"/>
    <col min="15106" max="15106" width="68.7109375" customWidth="1"/>
    <col min="15107" max="15107" width="18.5703125" customWidth="1"/>
    <col min="15108" max="15108" width="23" customWidth="1"/>
    <col min="15109" max="15109" width="18.42578125" customWidth="1"/>
    <col min="15110" max="15110" width="14.140625" customWidth="1"/>
    <col min="15111" max="15111" width="19.7109375" customWidth="1"/>
    <col min="15112" max="15112" width="16.42578125" customWidth="1"/>
    <col min="15113" max="15113" width="20" customWidth="1"/>
    <col min="15114" max="15114" width="16.42578125" customWidth="1"/>
    <col min="15115" max="15115" width="17.42578125" customWidth="1"/>
    <col min="15116" max="15116" width="15.7109375" customWidth="1"/>
    <col min="15117" max="15117" width="14.5703125" customWidth="1"/>
    <col min="15118" max="15118" width="17.42578125" customWidth="1"/>
    <col min="15119" max="15119" width="17.7109375" customWidth="1"/>
    <col min="15120" max="15120" width="14.140625" customWidth="1"/>
    <col min="15121" max="15121" width="17.42578125" customWidth="1"/>
    <col min="15361" max="15361" width="8.5703125" customWidth="1"/>
    <col min="15362" max="15362" width="68.7109375" customWidth="1"/>
    <col min="15363" max="15363" width="18.5703125" customWidth="1"/>
    <col min="15364" max="15364" width="23" customWidth="1"/>
    <col min="15365" max="15365" width="18.42578125" customWidth="1"/>
    <col min="15366" max="15366" width="14.140625" customWidth="1"/>
    <col min="15367" max="15367" width="19.7109375" customWidth="1"/>
    <col min="15368" max="15368" width="16.42578125" customWidth="1"/>
    <col min="15369" max="15369" width="20" customWidth="1"/>
    <col min="15370" max="15370" width="16.42578125" customWidth="1"/>
    <col min="15371" max="15371" width="17.42578125" customWidth="1"/>
    <col min="15372" max="15372" width="15.7109375" customWidth="1"/>
    <col min="15373" max="15373" width="14.5703125" customWidth="1"/>
    <col min="15374" max="15374" width="17.42578125" customWidth="1"/>
    <col min="15375" max="15375" width="17.7109375" customWidth="1"/>
    <col min="15376" max="15376" width="14.140625" customWidth="1"/>
    <col min="15377" max="15377" width="17.42578125" customWidth="1"/>
    <col min="15617" max="15617" width="8.5703125" customWidth="1"/>
    <col min="15618" max="15618" width="68.7109375" customWidth="1"/>
    <col min="15619" max="15619" width="18.5703125" customWidth="1"/>
    <col min="15620" max="15620" width="23" customWidth="1"/>
    <col min="15621" max="15621" width="18.42578125" customWidth="1"/>
    <col min="15622" max="15622" width="14.140625" customWidth="1"/>
    <col min="15623" max="15623" width="19.7109375" customWidth="1"/>
    <col min="15624" max="15624" width="16.42578125" customWidth="1"/>
    <col min="15625" max="15625" width="20" customWidth="1"/>
    <col min="15626" max="15626" width="16.42578125" customWidth="1"/>
    <col min="15627" max="15627" width="17.42578125" customWidth="1"/>
    <col min="15628" max="15628" width="15.7109375" customWidth="1"/>
    <col min="15629" max="15629" width="14.5703125" customWidth="1"/>
    <col min="15630" max="15630" width="17.42578125" customWidth="1"/>
    <col min="15631" max="15631" width="17.7109375" customWidth="1"/>
    <col min="15632" max="15632" width="14.140625" customWidth="1"/>
    <col min="15633" max="15633" width="17.42578125" customWidth="1"/>
    <col min="15873" max="15873" width="8.5703125" customWidth="1"/>
    <col min="15874" max="15874" width="68.7109375" customWidth="1"/>
    <col min="15875" max="15875" width="18.5703125" customWidth="1"/>
    <col min="15876" max="15876" width="23" customWidth="1"/>
    <col min="15877" max="15877" width="18.42578125" customWidth="1"/>
    <col min="15878" max="15878" width="14.140625" customWidth="1"/>
    <col min="15879" max="15879" width="19.7109375" customWidth="1"/>
    <col min="15880" max="15880" width="16.42578125" customWidth="1"/>
    <col min="15881" max="15881" width="20" customWidth="1"/>
    <col min="15882" max="15882" width="16.42578125" customWidth="1"/>
    <col min="15883" max="15883" width="17.42578125" customWidth="1"/>
    <col min="15884" max="15884" width="15.7109375" customWidth="1"/>
    <col min="15885" max="15885" width="14.5703125" customWidth="1"/>
    <col min="15886" max="15886" width="17.42578125" customWidth="1"/>
    <col min="15887" max="15887" width="17.7109375" customWidth="1"/>
    <col min="15888" max="15888" width="14.140625" customWidth="1"/>
    <col min="15889" max="15889" width="17.42578125" customWidth="1"/>
    <col min="16129" max="16129" width="8.5703125" customWidth="1"/>
    <col min="16130" max="16130" width="68.7109375" customWidth="1"/>
    <col min="16131" max="16131" width="18.5703125" customWidth="1"/>
    <col min="16132" max="16132" width="23" customWidth="1"/>
    <col min="16133" max="16133" width="18.42578125" customWidth="1"/>
    <col min="16134" max="16134" width="14.140625" customWidth="1"/>
    <col min="16135" max="16135" width="19.7109375" customWidth="1"/>
    <col min="16136" max="16136" width="16.42578125" customWidth="1"/>
    <col min="16137" max="16137" width="20" customWidth="1"/>
    <col min="16138" max="16138" width="16.42578125" customWidth="1"/>
    <col min="16139" max="16139" width="17.42578125" customWidth="1"/>
    <col min="16140" max="16140" width="15.7109375" customWidth="1"/>
    <col min="16141" max="16141" width="14.5703125" customWidth="1"/>
    <col min="16142" max="16142" width="17.42578125" customWidth="1"/>
    <col min="16143" max="16143" width="17.7109375" customWidth="1"/>
    <col min="16144" max="16144" width="14.140625" customWidth="1"/>
    <col min="16145" max="16145" width="17.42578125" customWidth="1"/>
  </cols>
  <sheetData>
    <row r="1" spans="1:17" ht="18" x14ac:dyDescent="0.2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9"/>
    </row>
    <row r="2" spans="1:17" ht="18" x14ac:dyDescent="0.25">
      <c r="A2" s="90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2"/>
    </row>
    <row r="3" spans="1:17" ht="18" x14ac:dyDescent="0.25">
      <c r="A3" s="90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</row>
    <row r="4" spans="1:17" ht="18" x14ac:dyDescent="0.25">
      <c r="A4" s="90" t="s">
        <v>182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</row>
    <row r="5" spans="1:17" ht="18.75" thickBot="1" x14ac:dyDescent="0.3">
      <c r="A5" s="93" t="s">
        <v>3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</row>
    <row r="6" spans="1:17" ht="78" customHeight="1" thickBot="1" x14ac:dyDescent="0.3">
      <c r="A6" s="1" t="s">
        <v>4</v>
      </c>
      <c r="B6" s="2" t="s">
        <v>5</v>
      </c>
      <c r="C6" s="1" t="s">
        <v>6</v>
      </c>
      <c r="D6" s="3" t="s">
        <v>7</v>
      </c>
      <c r="E6" s="4" t="s">
        <v>8</v>
      </c>
      <c r="F6" s="1" t="s">
        <v>9</v>
      </c>
      <c r="G6" s="3" t="s">
        <v>10</v>
      </c>
      <c r="H6" s="1" t="s">
        <v>11</v>
      </c>
      <c r="I6" s="5" t="s">
        <v>12</v>
      </c>
      <c r="J6" s="6" t="s">
        <v>13</v>
      </c>
      <c r="K6" s="1" t="s">
        <v>14</v>
      </c>
      <c r="L6" s="3" t="s">
        <v>15</v>
      </c>
      <c r="M6" s="1" t="s">
        <v>16</v>
      </c>
      <c r="N6" s="1" t="s">
        <v>17</v>
      </c>
      <c r="O6" s="6" t="s">
        <v>18</v>
      </c>
      <c r="P6" s="3" t="s">
        <v>19</v>
      </c>
      <c r="Q6" s="1" t="s">
        <v>20</v>
      </c>
    </row>
    <row r="7" spans="1:17" ht="21.75" customHeight="1" x14ac:dyDescent="0.25">
      <c r="A7" s="54"/>
      <c r="B7" s="69" t="s">
        <v>21</v>
      </c>
      <c r="C7" s="66">
        <f>SUM(C8+C22+C57+C88+C97)</f>
        <v>2249202</v>
      </c>
      <c r="D7" s="66">
        <f>D22+D57+D88+D97+D8</f>
        <v>0</v>
      </c>
      <c r="E7" s="66">
        <f>SUM(E8+E22+E57+E88+E97)</f>
        <v>2249202</v>
      </c>
      <c r="F7" s="7">
        <f>SUM(F8+F22+F57+F88+F97)</f>
        <v>195234</v>
      </c>
      <c r="G7" s="66">
        <f>+G22</f>
        <v>0</v>
      </c>
      <c r="H7" s="7">
        <f>+H8+H22+H57+H88+H97</f>
        <v>115293.92</v>
      </c>
      <c r="I7" s="7">
        <f>+I8+I22+I57+I88+I97</f>
        <v>136427.72</v>
      </c>
      <c r="J7" s="7">
        <f>F7-I7+G7</f>
        <v>58806.28</v>
      </c>
      <c r="K7" s="66">
        <f>SUM(E7-I7)</f>
        <v>2112774.2799999998</v>
      </c>
      <c r="L7" s="7">
        <f>SUM(E7-F7)</f>
        <v>2053968</v>
      </c>
      <c r="M7" s="7">
        <f>+M8+M22+M57+M88+M97</f>
        <v>0</v>
      </c>
      <c r="N7" s="7">
        <f>SUM(I7-M7)</f>
        <v>136427.72</v>
      </c>
      <c r="O7" s="10">
        <f>SUM(I7/F7*100%)</f>
        <v>0.69879078439206288</v>
      </c>
      <c r="P7" s="81">
        <f>SUM(H7/E7)</f>
        <v>5.1259922408036271E-2</v>
      </c>
      <c r="Q7" s="85">
        <f>SUM(I7/E7*100%)</f>
        <v>6.0656054903027827E-2</v>
      </c>
    </row>
    <row r="8" spans="1:17" ht="21.75" customHeight="1" x14ac:dyDescent="0.25">
      <c r="A8" s="55"/>
      <c r="B8" s="70" t="s">
        <v>22</v>
      </c>
      <c r="C8" s="67">
        <f>SUM(C9:C20)</f>
        <v>1620928</v>
      </c>
      <c r="D8" s="67">
        <f>SUM(D9:D20)</f>
        <v>0</v>
      </c>
      <c r="E8" s="67">
        <f>SUM(E9:E20)</f>
        <v>1620928</v>
      </c>
      <c r="F8" s="12">
        <f>SUM(F9:F20)</f>
        <v>132008</v>
      </c>
      <c r="G8" s="67">
        <v>0</v>
      </c>
      <c r="H8" s="12">
        <f>SUM(H9:H20)</f>
        <v>109858</v>
      </c>
      <c r="I8" s="67">
        <f>SUM(I9:I20)</f>
        <v>113020</v>
      </c>
      <c r="J8" s="9">
        <f>F8-I8</f>
        <v>18988</v>
      </c>
      <c r="K8" s="8">
        <f>SUM(E8-I8)</f>
        <v>1507908</v>
      </c>
      <c r="L8" s="9">
        <f t="shared" ref="L8:L20" si="0">SUM(E8-F8)</f>
        <v>1488920</v>
      </c>
      <c r="M8" s="12">
        <f>SUM(M9:M20)</f>
        <v>0</v>
      </c>
      <c r="N8" s="9">
        <f>SUM(I8-M8)</f>
        <v>113020</v>
      </c>
      <c r="O8" s="86">
        <f>SUM(I8/F8*100%)</f>
        <v>0.85616023271316888</v>
      </c>
      <c r="P8" s="82">
        <f>SUM(H8/E8)</f>
        <v>6.7774756189047256E-2</v>
      </c>
      <c r="Q8" s="11">
        <f>SUM(I8/E8*100%)</f>
        <v>6.9725490583172109E-2</v>
      </c>
    </row>
    <row r="9" spans="1:17" ht="21.75" customHeight="1" x14ac:dyDescent="0.25">
      <c r="A9" s="56" t="s">
        <v>23</v>
      </c>
      <c r="B9" s="27" t="s">
        <v>24</v>
      </c>
      <c r="C9" s="76">
        <v>1302240</v>
      </c>
      <c r="D9" s="24">
        <v>0</v>
      </c>
      <c r="E9" s="76">
        <v>1302240</v>
      </c>
      <c r="F9" s="14">
        <v>108520</v>
      </c>
      <c r="G9" s="24">
        <v>0</v>
      </c>
      <c r="H9" s="14">
        <f>52929+52929</f>
        <v>105858</v>
      </c>
      <c r="I9" s="24">
        <v>108520</v>
      </c>
      <c r="J9" s="15">
        <f>F9-I9</f>
        <v>0</v>
      </c>
      <c r="K9" s="16">
        <f>SUM(E9-I9)</f>
        <v>1193720</v>
      </c>
      <c r="L9" s="15">
        <f t="shared" si="0"/>
        <v>1193720</v>
      </c>
      <c r="M9" s="14">
        <v>0</v>
      </c>
      <c r="N9" s="15">
        <f t="shared" ref="N9:N20" si="1">SUM(I9-M9)</f>
        <v>108520</v>
      </c>
      <c r="O9" s="17">
        <f>SUM(F9/I9*100%)</f>
        <v>1</v>
      </c>
      <c r="P9" s="82">
        <f t="shared" ref="P9:P15" si="2">SUM(H9/E9)</f>
        <v>8.1289163287873209E-2</v>
      </c>
      <c r="Q9" s="11">
        <f t="shared" ref="Q9:Q15" si="3">SUM(I9/E9*100%)</f>
        <v>8.3333333333333329E-2</v>
      </c>
    </row>
    <row r="10" spans="1:17" ht="21.75" customHeight="1" x14ac:dyDescent="0.25">
      <c r="A10" s="56" t="s">
        <v>25</v>
      </c>
      <c r="B10" s="27" t="s">
        <v>26</v>
      </c>
      <c r="C10" s="76">
        <v>54000</v>
      </c>
      <c r="D10" s="24"/>
      <c r="E10" s="76">
        <v>54000</v>
      </c>
      <c r="F10" s="14">
        <v>4500</v>
      </c>
      <c r="G10" s="24">
        <v>0</v>
      </c>
      <c r="H10" s="14">
        <f>2000+2000</f>
        <v>4000</v>
      </c>
      <c r="I10" s="80">
        <v>4500</v>
      </c>
      <c r="J10" s="15">
        <f t="shared" ref="J10:J20" si="4">F10-I10</f>
        <v>0</v>
      </c>
      <c r="K10" s="16">
        <f t="shared" ref="K10:K15" si="5">SUM(E10-I10)</f>
        <v>49500</v>
      </c>
      <c r="L10" s="15">
        <f t="shared" si="0"/>
        <v>49500</v>
      </c>
      <c r="M10" s="18">
        <v>0</v>
      </c>
      <c r="N10" s="15">
        <f t="shared" si="1"/>
        <v>4500</v>
      </c>
      <c r="O10" s="17">
        <f t="shared" ref="O10:O15" si="6">SUM(I10/F10*100%)</f>
        <v>1</v>
      </c>
      <c r="P10" s="82">
        <f t="shared" si="2"/>
        <v>7.407407407407407E-2</v>
      </c>
      <c r="Q10" s="11">
        <f t="shared" si="3"/>
        <v>8.3333333333333329E-2</v>
      </c>
    </row>
    <row r="11" spans="1:17" ht="21.75" customHeight="1" x14ac:dyDescent="0.25">
      <c r="A11" s="57" t="s">
        <v>27</v>
      </c>
      <c r="B11" s="27" t="s">
        <v>28</v>
      </c>
      <c r="C11" s="76">
        <v>36850</v>
      </c>
      <c r="D11" s="24"/>
      <c r="E11" s="76">
        <v>36850</v>
      </c>
      <c r="F11" s="14">
        <v>0</v>
      </c>
      <c r="G11" s="24">
        <v>0</v>
      </c>
      <c r="H11" s="19">
        <v>0</v>
      </c>
      <c r="I11" s="80">
        <v>0</v>
      </c>
      <c r="J11" s="15">
        <f t="shared" si="4"/>
        <v>0</v>
      </c>
      <c r="K11" s="16">
        <f t="shared" si="5"/>
        <v>36850</v>
      </c>
      <c r="L11" s="15">
        <f t="shared" si="0"/>
        <v>36850</v>
      </c>
      <c r="M11" s="18">
        <v>0</v>
      </c>
      <c r="N11" s="15">
        <f t="shared" si="1"/>
        <v>0</v>
      </c>
      <c r="O11" s="17">
        <v>0</v>
      </c>
      <c r="P11" s="82">
        <f t="shared" si="2"/>
        <v>0</v>
      </c>
      <c r="Q11" s="11">
        <f t="shared" si="3"/>
        <v>0</v>
      </c>
    </row>
    <row r="12" spans="1:17" s="49" customFormat="1" ht="21.75" customHeight="1" x14ac:dyDescent="0.25">
      <c r="A12" s="56" t="s">
        <v>29</v>
      </c>
      <c r="B12" s="27" t="s">
        <v>30</v>
      </c>
      <c r="C12" s="76">
        <v>174511</v>
      </c>
      <c r="D12" s="24"/>
      <c r="E12" s="76">
        <v>174511</v>
      </c>
      <c r="F12" s="14">
        <v>14543</v>
      </c>
      <c r="G12" s="24">
        <v>0</v>
      </c>
      <c r="H12" s="14">
        <v>0</v>
      </c>
      <c r="I12" s="80">
        <v>0</v>
      </c>
      <c r="J12" s="15">
        <f t="shared" si="4"/>
        <v>14543</v>
      </c>
      <c r="K12" s="16">
        <f t="shared" si="5"/>
        <v>174511</v>
      </c>
      <c r="L12" s="15">
        <f t="shared" si="0"/>
        <v>159968</v>
      </c>
      <c r="M12" s="18">
        <v>0</v>
      </c>
      <c r="N12" s="15">
        <f t="shared" si="1"/>
        <v>0</v>
      </c>
      <c r="O12" s="17">
        <f t="shared" si="6"/>
        <v>0</v>
      </c>
      <c r="P12" s="82">
        <f t="shared" si="2"/>
        <v>0</v>
      </c>
      <c r="Q12" s="11">
        <f t="shared" si="3"/>
        <v>0</v>
      </c>
    </row>
    <row r="13" spans="1:17" s="49" customFormat="1" ht="21.75" customHeight="1" x14ac:dyDescent="0.25">
      <c r="A13" s="56" t="s">
        <v>31</v>
      </c>
      <c r="B13" s="27" t="s">
        <v>32</v>
      </c>
      <c r="C13" s="76">
        <v>20074</v>
      </c>
      <c r="D13" s="24"/>
      <c r="E13" s="76">
        <v>20074</v>
      </c>
      <c r="F13" s="14">
        <v>1673</v>
      </c>
      <c r="G13" s="24">
        <v>0</v>
      </c>
      <c r="H13" s="14">
        <v>0</v>
      </c>
      <c r="I13" s="80">
        <v>0</v>
      </c>
      <c r="J13" s="15">
        <f t="shared" si="4"/>
        <v>1673</v>
      </c>
      <c r="K13" s="16">
        <f t="shared" si="5"/>
        <v>20074</v>
      </c>
      <c r="L13" s="15">
        <f t="shared" si="0"/>
        <v>18401</v>
      </c>
      <c r="M13" s="18">
        <v>0</v>
      </c>
      <c r="N13" s="15">
        <f t="shared" si="1"/>
        <v>0</v>
      </c>
      <c r="O13" s="17">
        <f t="shared" si="6"/>
        <v>0</v>
      </c>
      <c r="P13" s="82">
        <f t="shared" si="2"/>
        <v>0</v>
      </c>
      <c r="Q13" s="11">
        <f t="shared" si="3"/>
        <v>0</v>
      </c>
    </row>
    <row r="14" spans="1:17" s="49" customFormat="1" ht="21.75" customHeight="1" x14ac:dyDescent="0.25">
      <c r="A14" s="56" t="s">
        <v>33</v>
      </c>
      <c r="B14" s="27" t="s">
        <v>34</v>
      </c>
      <c r="C14" s="76">
        <v>29238</v>
      </c>
      <c r="D14" s="24"/>
      <c r="E14" s="76">
        <v>29238</v>
      </c>
      <c r="F14" s="14">
        <v>2437</v>
      </c>
      <c r="G14" s="24">
        <v>0</v>
      </c>
      <c r="H14" s="14">
        <v>0</v>
      </c>
      <c r="I14" s="80">
        <v>0</v>
      </c>
      <c r="J14" s="15">
        <f t="shared" si="4"/>
        <v>2437</v>
      </c>
      <c r="K14" s="16">
        <f t="shared" si="5"/>
        <v>29238</v>
      </c>
      <c r="L14" s="15">
        <f t="shared" si="0"/>
        <v>26801</v>
      </c>
      <c r="M14" s="18">
        <v>0</v>
      </c>
      <c r="N14" s="15">
        <f t="shared" si="1"/>
        <v>0</v>
      </c>
      <c r="O14" s="17">
        <f t="shared" si="6"/>
        <v>0</v>
      </c>
      <c r="P14" s="82">
        <f t="shared" si="2"/>
        <v>0</v>
      </c>
      <c r="Q14" s="11">
        <f t="shared" si="3"/>
        <v>0</v>
      </c>
    </row>
    <row r="15" spans="1:17" ht="21.75" customHeight="1" x14ac:dyDescent="0.25">
      <c r="A15" s="56" t="s">
        <v>35</v>
      </c>
      <c r="B15" s="27" t="s">
        <v>36</v>
      </c>
      <c r="C15" s="76">
        <v>4015</v>
      </c>
      <c r="D15" s="24"/>
      <c r="E15" s="76">
        <v>4015</v>
      </c>
      <c r="F15" s="14">
        <v>335</v>
      </c>
      <c r="G15" s="24">
        <v>0</v>
      </c>
      <c r="H15" s="14">
        <v>0</v>
      </c>
      <c r="I15" s="80">
        <v>0</v>
      </c>
      <c r="J15" s="15">
        <f t="shared" si="4"/>
        <v>335</v>
      </c>
      <c r="K15" s="16">
        <f t="shared" si="5"/>
        <v>4015</v>
      </c>
      <c r="L15" s="15">
        <f t="shared" si="0"/>
        <v>3680</v>
      </c>
      <c r="M15" s="18">
        <v>0</v>
      </c>
      <c r="N15" s="15">
        <f t="shared" si="1"/>
        <v>0</v>
      </c>
      <c r="O15" s="17">
        <f t="shared" si="6"/>
        <v>0</v>
      </c>
      <c r="P15" s="82">
        <f t="shared" si="2"/>
        <v>0</v>
      </c>
      <c r="Q15" s="11">
        <f t="shared" si="3"/>
        <v>0</v>
      </c>
    </row>
    <row r="16" spans="1:17" ht="21.75" customHeight="1" x14ac:dyDescent="0.25">
      <c r="A16" s="58" t="s">
        <v>37</v>
      </c>
      <c r="B16" s="27" t="s">
        <v>38</v>
      </c>
      <c r="C16" s="24">
        <v>0</v>
      </c>
      <c r="D16" s="24"/>
      <c r="E16" s="24">
        <v>0</v>
      </c>
      <c r="F16" s="14">
        <v>0</v>
      </c>
      <c r="G16" s="24">
        <v>0</v>
      </c>
      <c r="H16" s="14">
        <v>0</v>
      </c>
      <c r="I16" s="80">
        <v>0</v>
      </c>
      <c r="J16" s="15">
        <f t="shared" si="4"/>
        <v>0</v>
      </c>
      <c r="K16" s="16">
        <f>SUM(E16-I16)</f>
        <v>0</v>
      </c>
      <c r="L16" s="15">
        <f t="shared" si="0"/>
        <v>0</v>
      </c>
      <c r="M16" s="18">
        <v>0</v>
      </c>
      <c r="N16" s="15">
        <f t="shared" si="1"/>
        <v>0</v>
      </c>
      <c r="O16" s="17">
        <v>0</v>
      </c>
      <c r="P16" s="82">
        <v>0</v>
      </c>
      <c r="Q16" s="11">
        <v>0</v>
      </c>
    </row>
    <row r="17" spans="1:17" ht="21.75" customHeight="1" x14ac:dyDescent="0.25">
      <c r="A17" s="58" t="s">
        <v>39</v>
      </c>
      <c r="B17" s="27" t="s">
        <v>40</v>
      </c>
      <c r="C17" s="24">
        <v>0</v>
      </c>
      <c r="D17" s="24"/>
      <c r="E17" s="24">
        <v>0</v>
      </c>
      <c r="F17" s="14">
        <v>0</v>
      </c>
      <c r="G17" s="24">
        <v>0</v>
      </c>
      <c r="H17" s="14">
        <v>0</v>
      </c>
      <c r="I17" s="80">
        <v>0</v>
      </c>
      <c r="J17" s="15">
        <f t="shared" si="4"/>
        <v>0</v>
      </c>
      <c r="K17" s="16"/>
      <c r="L17" s="15">
        <v>0</v>
      </c>
      <c r="M17" s="18">
        <v>0</v>
      </c>
      <c r="N17" s="15">
        <f t="shared" si="1"/>
        <v>0</v>
      </c>
      <c r="O17" s="17">
        <v>0</v>
      </c>
      <c r="P17" s="82">
        <v>0</v>
      </c>
      <c r="Q17" s="11">
        <v>0</v>
      </c>
    </row>
    <row r="18" spans="1:17" ht="21.75" customHeight="1" x14ac:dyDescent="0.25">
      <c r="A18" s="58" t="s">
        <v>41</v>
      </c>
      <c r="B18" s="27" t="s">
        <v>42</v>
      </c>
      <c r="C18" s="24">
        <v>0</v>
      </c>
      <c r="D18" s="24"/>
      <c r="E18" s="24">
        <v>0</v>
      </c>
      <c r="F18" s="14">
        <v>0</v>
      </c>
      <c r="G18" s="24">
        <v>0</v>
      </c>
      <c r="H18" s="14">
        <v>0</v>
      </c>
      <c r="I18" s="80">
        <v>0</v>
      </c>
      <c r="J18" s="15">
        <f t="shared" si="4"/>
        <v>0</v>
      </c>
      <c r="K18" s="16">
        <f>SUM(E18-I18)</f>
        <v>0</v>
      </c>
      <c r="L18" s="15">
        <f t="shared" si="0"/>
        <v>0</v>
      </c>
      <c r="M18" s="18">
        <v>0</v>
      </c>
      <c r="N18" s="15">
        <f t="shared" si="1"/>
        <v>0</v>
      </c>
      <c r="O18" s="17">
        <v>0</v>
      </c>
      <c r="P18" s="82">
        <v>0</v>
      </c>
      <c r="Q18" s="11">
        <v>0</v>
      </c>
    </row>
    <row r="19" spans="1:17" ht="21.75" customHeight="1" x14ac:dyDescent="0.25">
      <c r="A19" s="58" t="s">
        <v>43</v>
      </c>
      <c r="B19" s="27" t="s">
        <v>44</v>
      </c>
      <c r="C19" s="24">
        <v>0</v>
      </c>
      <c r="D19" s="24"/>
      <c r="E19" s="24">
        <v>0</v>
      </c>
      <c r="F19" s="14">
        <v>0</v>
      </c>
      <c r="G19" s="24">
        <v>0</v>
      </c>
      <c r="H19" s="14">
        <v>0</v>
      </c>
      <c r="I19" s="80">
        <v>0</v>
      </c>
      <c r="J19" s="15">
        <f t="shared" si="4"/>
        <v>0</v>
      </c>
      <c r="K19" s="16">
        <f>SUM(E19-I19)</f>
        <v>0</v>
      </c>
      <c r="L19" s="15">
        <f t="shared" si="0"/>
        <v>0</v>
      </c>
      <c r="M19" s="18">
        <v>0</v>
      </c>
      <c r="N19" s="15">
        <f t="shared" si="1"/>
        <v>0</v>
      </c>
      <c r="O19" s="17">
        <v>0</v>
      </c>
      <c r="P19" s="82">
        <v>0</v>
      </c>
      <c r="Q19" s="11">
        <v>0</v>
      </c>
    </row>
    <row r="20" spans="1:17" ht="21.75" customHeight="1" x14ac:dyDescent="0.25">
      <c r="A20" s="58" t="s">
        <v>45</v>
      </c>
      <c r="B20" s="27" t="s">
        <v>46</v>
      </c>
      <c r="C20" s="24">
        <v>0</v>
      </c>
      <c r="D20" s="24"/>
      <c r="E20" s="24">
        <v>0</v>
      </c>
      <c r="F20" s="14">
        <v>0</v>
      </c>
      <c r="G20" s="24">
        <v>0</v>
      </c>
      <c r="H20" s="14">
        <v>0</v>
      </c>
      <c r="I20" s="80">
        <v>0</v>
      </c>
      <c r="J20" s="15">
        <f t="shared" si="4"/>
        <v>0</v>
      </c>
      <c r="K20" s="16">
        <f>SUM(E20-I20)</f>
        <v>0</v>
      </c>
      <c r="L20" s="15">
        <f t="shared" si="0"/>
        <v>0</v>
      </c>
      <c r="M20" s="18">
        <v>0</v>
      </c>
      <c r="N20" s="15">
        <f t="shared" si="1"/>
        <v>0</v>
      </c>
      <c r="O20" s="17">
        <v>0</v>
      </c>
      <c r="P20" s="82">
        <v>0</v>
      </c>
      <c r="Q20" s="11">
        <v>0</v>
      </c>
    </row>
    <row r="21" spans="1:17" ht="21.75" customHeight="1" x14ac:dyDescent="0.25">
      <c r="A21" s="58"/>
      <c r="B21" s="27"/>
      <c r="C21" s="24"/>
      <c r="D21" s="24"/>
      <c r="E21" s="24"/>
      <c r="F21" s="14"/>
      <c r="G21" s="14"/>
      <c r="H21" s="14"/>
      <c r="I21" s="80"/>
      <c r="J21" s="15"/>
      <c r="K21" s="8"/>
      <c r="L21" s="16"/>
      <c r="M21" s="18"/>
      <c r="N21" s="15"/>
      <c r="O21" s="20"/>
      <c r="P21" s="82"/>
      <c r="Q21" s="21"/>
    </row>
    <row r="22" spans="1:17" ht="21.75" customHeight="1" x14ac:dyDescent="0.25">
      <c r="A22" s="59"/>
      <c r="B22" s="70" t="s">
        <v>47</v>
      </c>
      <c r="C22" s="8">
        <f>SUM(C23:C55)</f>
        <v>387250</v>
      </c>
      <c r="D22" s="8">
        <f>SUM(D23:D48)</f>
        <v>0</v>
      </c>
      <c r="E22" s="8">
        <f>SUM(E23:E55)</f>
        <v>387250</v>
      </c>
      <c r="F22" s="9">
        <f>SUM(F23:F56)</f>
        <v>61126</v>
      </c>
      <c r="G22" s="9">
        <f>SUM(G23:G56)</f>
        <v>0</v>
      </c>
      <c r="H22" s="9">
        <f>SUM(H23:H56)</f>
        <v>5435.92</v>
      </c>
      <c r="I22" s="8">
        <f>SUM(I23:I56)</f>
        <v>23407.72</v>
      </c>
      <c r="J22" s="9">
        <f>SUM(F22-I22)+G22</f>
        <v>37718.28</v>
      </c>
      <c r="K22" s="9">
        <f>SUM(E22-G22-I22)</f>
        <v>363842.28</v>
      </c>
      <c r="L22" s="8">
        <f t="shared" ref="L22:L39" si="7">SUM(E22-F22)</f>
        <v>326124</v>
      </c>
      <c r="M22" s="9">
        <f>SUM(M23:M56)</f>
        <v>0</v>
      </c>
      <c r="N22" s="9">
        <f t="shared" ref="N22:N56" si="8">SUM(I22-M22)</f>
        <v>23407.72</v>
      </c>
      <c r="O22" s="22">
        <f t="shared" ref="O22:O46" si="9">SUM(I22/F22*100%)</f>
        <v>0.38294211955632629</v>
      </c>
      <c r="P22" s="83">
        <f>SUM(H22/E22)</f>
        <v>1.4037236927049709E-2</v>
      </c>
      <c r="Q22" s="23">
        <f>SUM(I22/E22*100%)</f>
        <v>6.0446016785022601E-2</v>
      </c>
    </row>
    <row r="23" spans="1:17" ht="21.75" customHeight="1" x14ac:dyDescent="0.25">
      <c r="A23" s="57" t="s">
        <v>48</v>
      </c>
      <c r="B23" s="27" t="s">
        <v>49</v>
      </c>
      <c r="C23" s="76">
        <v>120000</v>
      </c>
      <c r="D23" s="50"/>
      <c r="E23" s="76">
        <v>120000</v>
      </c>
      <c r="F23" s="14">
        <v>45000</v>
      </c>
      <c r="G23" s="14">
        <v>0</v>
      </c>
      <c r="H23" s="14">
        <v>0</v>
      </c>
      <c r="I23" s="24">
        <v>17971.8</v>
      </c>
      <c r="J23" s="15">
        <f>F23-I23+H23+G23</f>
        <v>27028.2</v>
      </c>
      <c r="K23" s="16">
        <f>SUM(E23-I23)</f>
        <v>102028.2</v>
      </c>
      <c r="L23" s="16">
        <f t="shared" si="7"/>
        <v>75000</v>
      </c>
      <c r="M23" s="14">
        <v>0</v>
      </c>
      <c r="N23" s="15">
        <f t="shared" si="8"/>
        <v>17971.8</v>
      </c>
      <c r="O23" s="20">
        <f t="shared" si="9"/>
        <v>0.3993733333333333</v>
      </c>
      <c r="P23" s="25">
        <f t="shared" ref="P23:P51" si="10">SUM(H23/E23)</f>
        <v>0</v>
      </c>
      <c r="Q23" s="21">
        <f t="shared" ref="Q23:Q30" si="11">SUM(I23/E23*100%)</f>
        <v>0.14976499999999998</v>
      </c>
    </row>
    <row r="24" spans="1:17" ht="21.75" customHeight="1" x14ac:dyDescent="0.25">
      <c r="A24" s="57" t="s">
        <v>50</v>
      </c>
      <c r="B24" s="27" t="s">
        <v>51</v>
      </c>
      <c r="C24" s="76">
        <v>3500</v>
      </c>
      <c r="D24" s="50"/>
      <c r="E24" s="76">
        <v>3500</v>
      </c>
      <c r="F24" s="14">
        <v>0</v>
      </c>
      <c r="G24" s="14">
        <v>0</v>
      </c>
      <c r="H24" s="14">
        <v>0</v>
      </c>
      <c r="I24" s="24">
        <v>0</v>
      </c>
      <c r="J24" s="15">
        <f t="shared" ref="J24:J56" si="12">F24-I24+H24</f>
        <v>0</v>
      </c>
      <c r="K24" s="16">
        <f t="shared" ref="K24:K56" si="13">SUM(E24-I24)</f>
        <v>3500</v>
      </c>
      <c r="L24" s="16">
        <f t="shared" si="7"/>
        <v>3500</v>
      </c>
      <c r="M24" s="14">
        <v>0</v>
      </c>
      <c r="N24" s="15">
        <f t="shared" si="8"/>
        <v>0</v>
      </c>
      <c r="O24" s="20">
        <v>0</v>
      </c>
      <c r="P24" s="25">
        <f t="shared" si="10"/>
        <v>0</v>
      </c>
      <c r="Q24" s="21">
        <f t="shared" si="11"/>
        <v>0</v>
      </c>
    </row>
    <row r="25" spans="1:17" ht="21.75" customHeight="1" x14ac:dyDescent="0.25">
      <c r="A25" s="57" t="s">
        <v>52</v>
      </c>
      <c r="B25" s="27" t="s">
        <v>53</v>
      </c>
      <c r="C25" s="76">
        <v>4000</v>
      </c>
      <c r="D25" s="50"/>
      <c r="E25" s="76">
        <v>4000</v>
      </c>
      <c r="F25" s="14">
        <v>0</v>
      </c>
      <c r="G25" s="14">
        <v>0</v>
      </c>
      <c r="H25" s="14">
        <v>0</v>
      </c>
      <c r="I25" s="24">
        <v>0</v>
      </c>
      <c r="J25" s="15">
        <f t="shared" si="12"/>
        <v>0</v>
      </c>
      <c r="K25" s="16">
        <f t="shared" si="13"/>
        <v>4000</v>
      </c>
      <c r="L25" s="16">
        <f t="shared" si="7"/>
        <v>4000</v>
      </c>
      <c r="M25" s="14">
        <v>0</v>
      </c>
      <c r="N25" s="15">
        <f>SUM(I25-M25)</f>
        <v>0</v>
      </c>
      <c r="O25" s="20">
        <v>0</v>
      </c>
      <c r="P25" s="25">
        <f t="shared" si="10"/>
        <v>0</v>
      </c>
      <c r="Q25" s="21">
        <f t="shared" si="11"/>
        <v>0</v>
      </c>
    </row>
    <row r="26" spans="1:17" ht="21.75" customHeight="1" x14ac:dyDescent="0.25">
      <c r="A26" s="57" t="s">
        <v>54</v>
      </c>
      <c r="B26" s="27" t="s">
        <v>55</v>
      </c>
      <c r="C26" s="76">
        <v>3000</v>
      </c>
      <c r="D26" s="50"/>
      <c r="E26" s="76">
        <v>3000</v>
      </c>
      <c r="F26" s="14">
        <v>0</v>
      </c>
      <c r="G26" s="14">
        <v>0</v>
      </c>
      <c r="H26" s="14">
        <v>0</v>
      </c>
      <c r="I26" s="24">
        <v>0</v>
      </c>
      <c r="J26" s="15">
        <f t="shared" si="12"/>
        <v>0</v>
      </c>
      <c r="K26" s="16">
        <f t="shared" si="13"/>
        <v>3000</v>
      </c>
      <c r="L26" s="16">
        <f t="shared" si="7"/>
        <v>3000</v>
      </c>
      <c r="M26" s="14">
        <v>0</v>
      </c>
      <c r="N26" s="15">
        <f t="shared" si="8"/>
        <v>0</v>
      </c>
      <c r="O26" s="20">
        <v>0</v>
      </c>
      <c r="P26" s="25">
        <f t="shared" si="10"/>
        <v>0</v>
      </c>
      <c r="Q26" s="21">
        <f t="shared" si="11"/>
        <v>0</v>
      </c>
    </row>
    <row r="27" spans="1:17" ht="21.75" customHeight="1" x14ac:dyDescent="0.25">
      <c r="A27" s="57" t="s">
        <v>56</v>
      </c>
      <c r="B27" s="27" t="s">
        <v>57</v>
      </c>
      <c r="C27" s="76">
        <v>3000</v>
      </c>
      <c r="D27" s="50"/>
      <c r="E27" s="76">
        <v>3000</v>
      </c>
      <c r="F27" s="14">
        <v>0</v>
      </c>
      <c r="G27" s="14">
        <v>0</v>
      </c>
      <c r="H27" s="14">
        <v>0</v>
      </c>
      <c r="I27" s="24">
        <v>0</v>
      </c>
      <c r="J27" s="15">
        <f t="shared" si="12"/>
        <v>0</v>
      </c>
      <c r="K27" s="16">
        <f t="shared" si="13"/>
        <v>3000</v>
      </c>
      <c r="L27" s="16">
        <f t="shared" si="7"/>
        <v>3000</v>
      </c>
      <c r="M27" s="14">
        <v>0</v>
      </c>
      <c r="N27" s="15">
        <f t="shared" si="8"/>
        <v>0</v>
      </c>
      <c r="O27" s="20">
        <v>0</v>
      </c>
      <c r="P27" s="25">
        <f t="shared" si="10"/>
        <v>0</v>
      </c>
      <c r="Q27" s="21">
        <f t="shared" si="11"/>
        <v>0</v>
      </c>
    </row>
    <row r="28" spans="1:17" ht="21.75" customHeight="1" x14ac:dyDescent="0.25">
      <c r="A28" s="57">
        <v>111</v>
      </c>
      <c r="B28" s="27" t="s">
        <v>58</v>
      </c>
      <c r="C28" s="76">
        <v>2000</v>
      </c>
      <c r="D28" s="50"/>
      <c r="E28" s="76">
        <v>2000</v>
      </c>
      <c r="F28" s="14">
        <v>167</v>
      </c>
      <c r="G28" s="14">
        <v>0</v>
      </c>
      <c r="H28" s="14">
        <v>0</v>
      </c>
      <c r="I28" s="24">
        <v>0</v>
      </c>
      <c r="J28" s="15">
        <f t="shared" si="12"/>
        <v>167</v>
      </c>
      <c r="K28" s="16">
        <f t="shared" si="13"/>
        <v>2000</v>
      </c>
      <c r="L28" s="16">
        <f t="shared" si="7"/>
        <v>1833</v>
      </c>
      <c r="M28" s="14">
        <v>0</v>
      </c>
      <c r="N28" s="15">
        <f t="shared" si="8"/>
        <v>0</v>
      </c>
      <c r="O28" s="20">
        <f t="shared" si="9"/>
        <v>0</v>
      </c>
      <c r="P28" s="25">
        <f t="shared" si="10"/>
        <v>0</v>
      </c>
      <c r="Q28" s="21">
        <f t="shared" si="11"/>
        <v>0</v>
      </c>
    </row>
    <row r="29" spans="1:17" ht="21.75" customHeight="1" x14ac:dyDescent="0.25">
      <c r="A29" s="57" t="s">
        <v>59</v>
      </c>
      <c r="B29" s="27" t="s">
        <v>60</v>
      </c>
      <c r="C29" s="76">
        <v>1000</v>
      </c>
      <c r="D29" s="50"/>
      <c r="E29" s="76">
        <v>1000</v>
      </c>
      <c r="F29" s="14">
        <v>84</v>
      </c>
      <c r="G29" s="14">
        <v>0</v>
      </c>
      <c r="H29" s="14">
        <v>0</v>
      </c>
      <c r="I29" s="24">
        <v>0</v>
      </c>
      <c r="J29" s="15">
        <f t="shared" si="12"/>
        <v>84</v>
      </c>
      <c r="K29" s="16">
        <f t="shared" si="13"/>
        <v>1000</v>
      </c>
      <c r="L29" s="16">
        <f t="shared" si="7"/>
        <v>916</v>
      </c>
      <c r="M29" s="14">
        <v>0</v>
      </c>
      <c r="N29" s="15">
        <f t="shared" si="8"/>
        <v>0</v>
      </c>
      <c r="O29" s="20">
        <f t="shared" si="9"/>
        <v>0</v>
      </c>
      <c r="P29" s="25">
        <f t="shared" si="10"/>
        <v>0</v>
      </c>
      <c r="Q29" s="21">
        <f t="shared" si="11"/>
        <v>0</v>
      </c>
    </row>
    <row r="30" spans="1:17" ht="21.75" customHeight="1" x14ac:dyDescent="0.25">
      <c r="A30" s="57" t="s">
        <v>61</v>
      </c>
      <c r="B30" s="27" t="s">
        <v>62</v>
      </c>
      <c r="C30" s="76">
        <v>500</v>
      </c>
      <c r="D30" s="50"/>
      <c r="E30" s="76">
        <v>500</v>
      </c>
      <c r="F30" s="14">
        <v>500</v>
      </c>
      <c r="G30" s="14">
        <v>0</v>
      </c>
      <c r="H30" s="14">
        <v>0</v>
      </c>
      <c r="I30" s="24">
        <v>0</v>
      </c>
      <c r="J30" s="15">
        <f t="shared" si="12"/>
        <v>500</v>
      </c>
      <c r="K30" s="16">
        <f t="shared" si="13"/>
        <v>500</v>
      </c>
      <c r="L30" s="16">
        <f t="shared" si="7"/>
        <v>0</v>
      </c>
      <c r="M30" s="14">
        <v>0</v>
      </c>
      <c r="N30" s="15">
        <f t="shared" si="8"/>
        <v>0</v>
      </c>
      <c r="O30" s="20">
        <f t="shared" si="9"/>
        <v>0</v>
      </c>
      <c r="P30" s="25">
        <f t="shared" si="10"/>
        <v>0</v>
      </c>
      <c r="Q30" s="21">
        <f t="shared" si="11"/>
        <v>0</v>
      </c>
    </row>
    <row r="31" spans="1:17" ht="21.75" customHeight="1" x14ac:dyDescent="0.25">
      <c r="A31" s="57" t="s">
        <v>63</v>
      </c>
      <c r="B31" s="27" t="s">
        <v>64</v>
      </c>
      <c r="C31" s="76">
        <v>28500</v>
      </c>
      <c r="D31" s="50"/>
      <c r="E31" s="76">
        <v>28500</v>
      </c>
      <c r="F31" s="14">
        <v>2375</v>
      </c>
      <c r="G31" s="14">
        <v>0</v>
      </c>
      <c r="H31" s="14">
        <v>0</v>
      </c>
      <c r="I31" s="24">
        <v>0</v>
      </c>
      <c r="J31" s="15">
        <f t="shared" si="12"/>
        <v>2375</v>
      </c>
      <c r="K31" s="16">
        <f t="shared" si="13"/>
        <v>28500</v>
      </c>
      <c r="L31" s="16">
        <f t="shared" si="7"/>
        <v>26125</v>
      </c>
      <c r="M31" s="14">
        <v>0</v>
      </c>
      <c r="N31" s="15">
        <f t="shared" si="8"/>
        <v>0</v>
      </c>
      <c r="O31" s="20">
        <f t="shared" si="9"/>
        <v>0</v>
      </c>
      <c r="P31" s="25">
        <f t="shared" si="10"/>
        <v>0</v>
      </c>
      <c r="Q31" s="21">
        <f>SUM(I31/E31*100%)</f>
        <v>0</v>
      </c>
    </row>
    <row r="32" spans="1:17" ht="21.75" customHeight="1" x14ac:dyDescent="0.25">
      <c r="A32" s="57" t="s">
        <v>65</v>
      </c>
      <c r="B32" s="27" t="s">
        <v>66</v>
      </c>
      <c r="C32" s="76">
        <v>15000</v>
      </c>
      <c r="D32" s="50"/>
      <c r="E32" s="76">
        <v>15000</v>
      </c>
      <c r="F32" s="14">
        <v>2500</v>
      </c>
      <c r="G32" s="14">
        <v>0</v>
      </c>
      <c r="H32" s="14">
        <v>1228.22</v>
      </c>
      <c r="I32" s="24">
        <v>1228.22</v>
      </c>
      <c r="J32" s="15">
        <f t="shared" si="12"/>
        <v>2500</v>
      </c>
      <c r="K32" s="16">
        <f t="shared" si="13"/>
        <v>13771.78</v>
      </c>
      <c r="L32" s="16">
        <f t="shared" si="7"/>
        <v>12500</v>
      </c>
      <c r="M32" s="14">
        <v>0</v>
      </c>
      <c r="N32" s="15">
        <f t="shared" si="8"/>
        <v>1228.22</v>
      </c>
      <c r="O32" s="20">
        <f t="shared" si="9"/>
        <v>0.491288</v>
      </c>
      <c r="P32" s="25">
        <f t="shared" si="10"/>
        <v>8.1881333333333334E-2</v>
      </c>
      <c r="Q32" s="21">
        <f>SUM(I32/E32*100%)</f>
        <v>8.1881333333333334E-2</v>
      </c>
    </row>
    <row r="33" spans="1:17" ht="21.75" customHeight="1" x14ac:dyDescent="0.25">
      <c r="A33" s="57" t="s">
        <v>67</v>
      </c>
      <c r="B33" s="27" t="s">
        <v>68</v>
      </c>
      <c r="C33" s="76">
        <v>25000</v>
      </c>
      <c r="D33" s="50"/>
      <c r="E33" s="76">
        <v>25000</v>
      </c>
      <c r="F33" s="14">
        <v>0</v>
      </c>
      <c r="G33" s="14">
        <v>0</v>
      </c>
      <c r="H33" s="14">
        <v>0</v>
      </c>
      <c r="I33" s="24">
        <v>0</v>
      </c>
      <c r="J33" s="15">
        <f t="shared" si="12"/>
        <v>0</v>
      </c>
      <c r="K33" s="16">
        <f t="shared" si="13"/>
        <v>25000</v>
      </c>
      <c r="L33" s="16">
        <f t="shared" si="7"/>
        <v>25000</v>
      </c>
      <c r="M33" s="14">
        <v>0</v>
      </c>
      <c r="N33" s="15">
        <f t="shared" si="8"/>
        <v>0</v>
      </c>
      <c r="O33" s="20">
        <v>0</v>
      </c>
      <c r="P33" s="25">
        <f t="shared" si="10"/>
        <v>0</v>
      </c>
      <c r="Q33" s="21">
        <f>SUM(I33/E33*100%)</f>
        <v>0</v>
      </c>
    </row>
    <row r="34" spans="1:17" ht="21.75" customHeight="1" x14ac:dyDescent="0.25">
      <c r="A34" s="57">
        <v>117</v>
      </c>
      <c r="B34" s="27" t="s">
        <v>69</v>
      </c>
      <c r="C34" s="76">
        <v>10000</v>
      </c>
      <c r="D34" s="50"/>
      <c r="E34" s="76">
        <v>10000</v>
      </c>
      <c r="F34" s="14">
        <v>0</v>
      </c>
      <c r="G34" s="14">
        <v>0</v>
      </c>
      <c r="H34" s="14">
        <v>0</v>
      </c>
      <c r="I34" s="24">
        <v>0</v>
      </c>
      <c r="J34" s="15">
        <f t="shared" si="12"/>
        <v>0</v>
      </c>
      <c r="K34" s="16">
        <f t="shared" si="13"/>
        <v>10000</v>
      </c>
      <c r="L34" s="16">
        <f t="shared" si="7"/>
        <v>10000</v>
      </c>
      <c r="M34" s="14">
        <v>0</v>
      </c>
      <c r="N34" s="15">
        <f t="shared" si="8"/>
        <v>0</v>
      </c>
      <c r="O34" s="20">
        <v>0</v>
      </c>
      <c r="P34" s="25">
        <v>0</v>
      </c>
      <c r="Q34" s="21">
        <f>SUM(I34/E34*100%)</f>
        <v>0</v>
      </c>
    </row>
    <row r="35" spans="1:17" ht="21.75" customHeight="1" x14ac:dyDescent="0.25">
      <c r="A35" s="57" t="s">
        <v>70</v>
      </c>
      <c r="B35" s="27" t="s">
        <v>71</v>
      </c>
      <c r="C35" s="76">
        <v>10000</v>
      </c>
      <c r="D35" s="50"/>
      <c r="E35" s="76">
        <v>10000</v>
      </c>
      <c r="F35" s="14">
        <v>500</v>
      </c>
      <c r="G35" s="14">
        <v>0</v>
      </c>
      <c r="H35" s="14">
        <v>438.7</v>
      </c>
      <c r="I35" s="24">
        <v>438.7</v>
      </c>
      <c r="J35" s="15">
        <f t="shared" si="12"/>
        <v>500</v>
      </c>
      <c r="K35" s="16">
        <f t="shared" si="13"/>
        <v>9561.2999999999993</v>
      </c>
      <c r="L35" s="16">
        <f t="shared" si="7"/>
        <v>9500</v>
      </c>
      <c r="M35" s="14">
        <v>0</v>
      </c>
      <c r="N35" s="15">
        <f t="shared" si="8"/>
        <v>438.7</v>
      </c>
      <c r="O35" s="20">
        <f t="shared" si="9"/>
        <v>0.87739999999999996</v>
      </c>
      <c r="P35" s="25">
        <f t="shared" si="10"/>
        <v>4.3869999999999999E-2</v>
      </c>
      <c r="Q35" s="21">
        <f>SUM(I35/E35*100%)</f>
        <v>4.3869999999999999E-2</v>
      </c>
    </row>
    <row r="36" spans="1:17" ht="21.75" customHeight="1" x14ac:dyDescent="0.25">
      <c r="A36" s="60">
        <v>131</v>
      </c>
      <c r="B36" s="71" t="s">
        <v>72</v>
      </c>
      <c r="C36" s="24">
        <v>0</v>
      </c>
      <c r="D36" s="79"/>
      <c r="E36" s="24">
        <v>0</v>
      </c>
      <c r="F36" s="14">
        <v>0</v>
      </c>
      <c r="G36" s="14">
        <v>0</v>
      </c>
      <c r="H36" s="14">
        <v>0</v>
      </c>
      <c r="I36" s="24">
        <v>0</v>
      </c>
      <c r="J36" s="15">
        <f t="shared" si="12"/>
        <v>0</v>
      </c>
      <c r="K36" s="16">
        <f t="shared" si="13"/>
        <v>0</v>
      </c>
      <c r="L36" s="16">
        <f t="shared" si="7"/>
        <v>0</v>
      </c>
      <c r="M36" s="26">
        <v>0</v>
      </c>
      <c r="N36" s="15">
        <f t="shared" si="8"/>
        <v>0</v>
      </c>
      <c r="O36" s="20">
        <v>0</v>
      </c>
      <c r="P36" s="25">
        <v>0</v>
      </c>
      <c r="Q36" s="21">
        <v>0</v>
      </c>
    </row>
    <row r="37" spans="1:17" ht="21.75" customHeight="1" x14ac:dyDescent="0.25">
      <c r="A37" s="57" t="s">
        <v>73</v>
      </c>
      <c r="B37" s="27" t="s">
        <v>74</v>
      </c>
      <c r="C37" s="76">
        <v>5000</v>
      </c>
      <c r="D37" s="50"/>
      <c r="E37" s="76">
        <v>5000</v>
      </c>
      <c r="F37" s="14">
        <v>0</v>
      </c>
      <c r="G37" s="14">
        <v>0</v>
      </c>
      <c r="H37" s="14">
        <v>0</v>
      </c>
      <c r="I37" s="24">
        <v>0</v>
      </c>
      <c r="J37" s="15">
        <f t="shared" si="12"/>
        <v>0</v>
      </c>
      <c r="K37" s="16">
        <f t="shared" si="13"/>
        <v>5000</v>
      </c>
      <c r="L37" s="16">
        <f t="shared" si="7"/>
        <v>5000</v>
      </c>
      <c r="M37" s="14">
        <v>0</v>
      </c>
      <c r="N37" s="15">
        <f t="shared" si="8"/>
        <v>0</v>
      </c>
      <c r="O37" s="20">
        <v>0</v>
      </c>
      <c r="P37" s="25">
        <f t="shared" si="10"/>
        <v>0</v>
      </c>
      <c r="Q37" s="21">
        <f t="shared" ref="Q37:Q51" si="14">SUM(I37/E37*100%)</f>
        <v>0</v>
      </c>
    </row>
    <row r="38" spans="1:17" ht="21.75" customHeight="1" x14ac:dyDescent="0.25">
      <c r="A38" s="57" t="s">
        <v>75</v>
      </c>
      <c r="B38" s="27" t="s">
        <v>76</v>
      </c>
      <c r="C38" s="76">
        <v>12250</v>
      </c>
      <c r="D38" s="24"/>
      <c r="E38" s="76">
        <v>12250</v>
      </c>
      <c r="F38" s="14">
        <v>1000</v>
      </c>
      <c r="G38" s="14">
        <v>0</v>
      </c>
      <c r="H38" s="14">
        <v>694</v>
      </c>
      <c r="I38" s="24">
        <v>694</v>
      </c>
      <c r="J38" s="15">
        <f t="shared" si="12"/>
        <v>1000</v>
      </c>
      <c r="K38" s="16">
        <f t="shared" si="13"/>
        <v>11556</v>
      </c>
      <c r="L38" s="16">
        <f t="shared" si="7"/>
        <v>11250</v>
      </c>
      <c r="M38" s="14">
        <v>0</v>
      </c>
      <c r="N38" s="15">
        <f t="shared" si="8"/>
        <v>694</v>
      </c>
      <c r="O38" s="20">
        <f t="shared" si="9"/>
        <v>0.69399999999999995</v>
      </c>
      <c r="P38" s="25">
        <f t="shared" si="10"/>
        <v>5.6653061224489799E-2</v>
      </c>
      <c r="Q38" s="21">
        <f t="shared" si="14"/>
        <v>5.6653061224489799E-2</v>
      </c>
    </row>
    <row r="39" spans="1:17" ht="21.75" customHeight="1" x14ac:dyDescent="0.25">
      <c r="A39" s="57" t="s">
        <v>77</v>
      </c>
      <c r="B39" s="27" t="s">
        <v>78</v>
      </c>
      <c r="C39" s="76">
        <v>35000</v>
      </c>
      <c r="D39" s="24"/>
      <c r="E39" s="76">
        <v>35000</v>
      </c>
      <c r="F39" s="14">
        <v>5000</v>
      </c>
      <c r="G39" s="14">
        <v>0</v>
      </c>
      <c r="H39" s="14">
        <v>3000</v>
      </c>
      <c r="I39" s="24">
        <v>3000</v>
      </c>
      <c r="J39" s="15">
        <f t="shared" si="12"/>
        <v>5000</v>
      </c>
      <c r="K39" s="16">
        <f t="shared" si="13"/>
        <v>32000</v>
      </c>
      <c r="L39" s="16">
        <f t="shared" si="7"/>
        <v>30000</v>
      </c>
      <c r="M39" s="14">
        <v>0</v>
      </c>
      <c r="N39" s="15">
        <f t="shared" si="8"/>
        <v>3000</v>
      </c>
      <c r="O39" s="20">
        <f t="shared" si="9"/>
        <v>0.6</v>
      </c>
      <c r="P39" s="25">
        <f t="shared" si="10"/>
        <v>8.5714285714285715E-2</v>
      </c>
      <c r="Q39" s="21">
        <f t="shared" si="14"/>
        <v>8.5714285714285715E-2</v>
      </c>
    </row>
    <row r="40" spans="1:17" ht="21.75" customHeight="1" x14ac:dyDescent="0.25">
      <c r="A40" s="57" t="s">
        <v>79</v>
      </c>
      <c r="B40" s="27" t="s">
        <v>80</v>
      </c>
      <c r="C40" s="76">
        <v>11000</v>
      </c>
      <c r="D40" s="24"/>
      <c r="E40" s="76">
        <v>11000</v>
      </c>
      <c r="F40" s="14">
        <v>1000</v>
      </c>
      <c r="G40" s="14">
        <v>0</v>
      </c>
      <c r="H40" s="14">
        <v>75</v>
      </c>
      <c r="I40" s="24">
        <v>75</v>
      </c>
      <c r="J40" s="15">
        <f t="shared" si="12"/>
        <v>1000</v>
      </c>
      <c r="K40" s="16">
        <f t="shared" si="13"/>
        <v>10925</v>
      </c>
      <c r="L40" s="24">
        <f t="shared" ref="L40:L66" si="15">SUM(E40-F40)</f>
        <v>10000</v>
      </c>
      <c r="M40" s="14">
        <v>0</v>
      </c>
      <c r="N40" s="15">
        <f t="shared" si="8"/>
        <v>75</v>
      </c>
      <c r="O40" s="20">
        <f t="shared" si="9"/>
        <v>7.4999999999999997E-2</v>
      </c>
      <c r="P40" s="25">
        <f t="shared" si="10"/>
        <v>6.8181818181818179E-3</v>
      </c>
      <c r="Q40" s="21">
        <f t="shared" si="14"/>
        <v>6.8181818181818179E-3</v>
      </c>
    </row>
    <row r="41" spans="1:17" ht="21.75" customHeight="1" x14ac:dyDescent="0.25">
      <c r="A41" s="61" t="s">
        <v>81</v>
      </c>
      <c r="B41" s="27" t="s">
        <v>82</v>
      </c>
      <c r="C41" s="76">
        <v>30000</v>
      </c>
      <c r="D41" s="24"/>
      <c r="E41" s="76">
        <v>30000</v>
      </c>
      <c r="F41" s="14">
        <v>0</v>
      </c>
      <c r="G41" s="14">
        <v>0</v>
      </c>
      <c r="H41" s="14">
        <v>0</v>
      </c>
      <c r="I41" s="24">
        <v>0</v>
      </c>
      <c r="J41" s="15">
        <f t="shared" si="12"/>
        <v>0</v>
      </c>
      <c r="K41" s="16">
        <f t="shared" si="13"/>
        <v>30000</v>
      </c>
      <c r="L41" s="24">
        <f t="shared" si="15"/>
        <v>30000</v>
      </c>
      <c r="M41" s="14">
        <v>0</v>
      </c>
      <c r="N41" s="15">
        <f t="shared" si="8"/>
        <v>0</v>
      </c>
      <c r="O41" s="20">
        <v>0</v>
      </c>
      <c r="P41" s="25">
        <f t="shared" si="10"/>
        <v>0</v>
      </c>
      <c r="Q41" s="21">
        <f t="shared" si="14"/>
        <v>0</v>
      </c>
    </row>
    <row r="42" spans="1:17" ht="21.75" customHeight="1" x14ac:dyDescent="0.25">
      <c r="A42" s="57" t="s">
        <v>83</v>
      </c>
      <c r="B42" s="27" t="s">
        <v>84</v>
      </c>
      <c r="C42" s="76">
        <v>1500</v>
      </c>
      <c r="D42" s="50"/>
      <c r="E42" s="76">
        <v>1500</v>
      </c>
      <c r="F42" s="14">
        <v>0</v>
      </c>
      <c r="G42" s="14">
        <v>0</v>
      </c>
      <c r="H42" s="14">
        <v>0</v>
      </c>
      <c r="I42" s="24">
        <v>0</v>
      </c>
      <c r="J42" s="15">
        <f t="shared" si="12"/>
        <v>0</v>
      </c>
      <c r="K42" s="16">
        <f t="shared" si="13"/>
        <v>1500</v>
      </c>
      <c r="L42" s="14">
        <f t="shared" si="15"/>
        <v>1500</v>
      </c>
      <c r="M42" s="14">
        <v>0</v>
      </c>
      <c r="N42" s="14">
        <f t="shared" si="8"/>
        <v>0</v>
      </c>
      <c r="O42" s="20">
        <v>0</v>
      </c>
      <c r="P42" s="25">
        <f t="shared" si="10"/>
        <v>0</v>
      </c>
      <c r="Q42" s="21">
        <f t="shared" si="14"/>
        <v>0</v>
      </c>
    </row>
    <row r="43" spans="1:17" ht="21.75" customHeight="1" x14ac:dyDescent="0.25">
      <c r="A43" s="57">
        <v>154</v>
      </c>
      <c r="B43" s="27" t="s">
        <v>85</v>
      </c>
      <c r="C43" s="76">
        <v>1500</v>
      </c>
      <c r="D43" s="50"/>
      <c r="E43" s="76">
        <v>1500</v>
      </c>
      <c r="F43" s="14">
        <v>0</v>
      </c>
      <c r="G43" s="14">
        <v>0</v>
      </c>
      <c r="H43" s="14">
        <v>0</v>
      </c>
      <c r="I43" s="24">
        <v>0</v>
      </c>
      <c r="J43" s="15">
        <f t="shared" si="12"/>
        <v>0</v>
      </c>
      <c r="K43" s="16">
        <f t="shared" si="13"/>
        <v>1500</v>
      </c>
      <c r="L43" s="14"/>
      <c r="M43" s="14">
        <v>0</v>
      </c>
      <c r="N43" s="14">
        <f t="shared" si="8"/>
        <v>0</v>
      </c>
      <c r="O43" s="20">
        <v>0</v>
      </c>
      <c r="P43" s="25">
        <v>0</v>
      </c>
      <c r="Q43" s="21">
        <f t="shared" si="14"/>
        <v>0</v>
      </c>
    </row>
    <row r="44" spans="1:17" ht="21.75" customHeight="1" x14ac:dyDescent="0.25">
      <c r="A44" s="57" t="s">
        <v>86</v>
      </c>
      <c r="B44" s="27" t="s">
        <v>87</v>
      </c>
      <c r="C44" s="76">
        <v>7000</v>
      </c>
      <c r="D44" s="24"/>
      <c r="E44" s="76">
        <v>7000</v>
      </c>
      <c r="F44" s="14">
        <v>0</v>
      </c>
      <c r="G44" s="14">
        <v>0</v>
      </c>
      <c r="H44" s="14">
        <v>0</v>
      </c>
      <c r="I44" s="24">
        <v>0</v>
      </c>
      <c r="J44" s="15">
        <f t="shared" si="12"/>
        <v>0</v>
      </c>
      <c r="K44" s="16">
        <f t="shared" si="13"/>
        <v>7000</v>
      </c>
      <c r="L44" s="14">
        <f t="shared" si="15"/>
        <v>7000</v>
      </c>
      <c r="M44" s="14">
        <v>0</v>
      </c>
      <c r="N44" s="14">
        <f t="shared" si="8"/>
        <v>0</v>
      </c>
      <c r="O44" s="20">
        <v>0</v>
      </c>
      <c r="P44" s="25">
        <f t="shared" si="10"/>
        <v>0</v>
      </c>
      <c r="Q44" s="21">
        <f t="shared" si="14"/>
        <v>0</v>
      </c>
    </row>
    <row r="45" spans="1:17" ht="21.75" customHeight="1" x14ac:dyDescent="0.25">
      <c r="A45" s="57" t="s">
        <v>88</v>
      </c>
      <c r="B45" s="27" t="s">
        <v>89</v>
      </c>
      <c r="C45" s="76">
        <v>6000</v>
      </c>
      <c r="D45" s="50"/>
      <c r="E45" s="76">
        <v>6000</v>
      </c>
      <c r="F45" s="14">
        <v>0</v>
      </c>
      <c r="G45" s="14">
        <v>0</v>
      </c>
      <c r="H45" s="14">
        <v>0</v>
      </c>
      <c r="I45" s="24">
        <v>0</v>
      </c>
      <c r="J45" s="15">
        <f t="shared" si="12"/>
        <v>0</v>
      </c>
      <c r="K45" s="16">
        <f t="shared" si="13"/>
        <v>6000</v>
      </c>
      <c r="L45" s="14">
        <f t="shared" si="15"/>
        <v>6000</v>
      </c>
      <c r="M45" s="14">
        <v>0</v>
      </c>
      <c r="N45" s="14">
        <f t="shared" si="8"/>
        <v>0</v>
      </c>
      <c r="O45" s="20">
        <v>0</v>
      </c>
      <c r="P45" s="25">
        <f t="shared" si="10"/>
        <v>0</v>
      </c>
      <c r="Q45" s="21">
        <f t="shared" si="14"/>
        <v>0</v>
      </c>
    </row>
    <row r="46" spans="1:17" ht="21.75" customHeight="1" x14ac:dyDescent="0.25">
      <c r="A46" s="57" t="s">
        <v>183</v>
      </c>
      <c r="B46" s="27" t="s">
        <v>184</v>
      </c>
      <c r="C46" s="76">
        <v>36000</v>
      </c>
      <c r="D46" s="24"/>
      <c r="E46" s="76">
        <v>36000</v>
      </c>
      <c r="F46" s="14">
        <v>3000</v>
      </c>
      <c r="G46" s="14">
        <v>0</v>
      </c>
      <c r="H46" s="14">
        <v>0</v>
      </c>
      <c r="I46" s="24">
        <v>0</v>
      </c>
      <c r="J46" s="15">
        <f t="shared" si="12"/>
        <v>3000</v>
      </c>
      <c r="K46" s="16">
        <f t="shared" si="13"/>
        <v>36000</v>
      </c>
      <c r="L46" s="14">
        <f t="shared" si="15"/>
        <v>33000</v>
      </c>
      <c r="M46" s="14">
        <v>0</v>
      </c>
      <c r="N46" s="28">
        <f t="shared" si="8"/>
        <v>0</v>
      </c>
      <c r="O46" s="20">
        <f t="shared" si="9"/>
        <v>0</v>
      </c>
      <c r="P46" s="25">
        <f t="shared" si="10"/>
        <v>0</v>
      </c>
      <c r="Q46" s="21">
        <f t="shared" si="14"/>
        <v>0</v>
      </c>
    </row>
    <row r="47" spans="1:17" ht="21.75" customHeight="1" x14ac:dyDescent="0.25">
      <c r="A47" s="57" t="s">
        <v>90</v>
      </c>
      <c r="B47" s="27" t="s">
        <v>91</v>
      </c>
      <c r="C47" s="76">
        <v>3000</v>
      </c>
      <c r="D47" s="24"/>
      <c r="E47" s="76">
        <v>3000</v>
      </c>
      <c r="F47" s="14">
        <v>0</v>
      </c>
      <c r="G47" s="14">
        <v>0</v>
      </c>
      <c r="H47" s="14">
        <v>0</v>
      </c>
      <c r="I47" s="24">
        <v>0</v>
      </c>
      <c r="J47" s="15">
        <f t="shared" si="12"/>
        <v>0</v>
      </c>
      <c r="K47" s="16">
        <f t="shared" si="13"/>
        <v>3000</v>
      </c>
      <c r="L47" s="14">
        <f t="shared" si="15"/>
        <v>3000</v>
      </c>
      <c r="M47" s="14">
        <v>0</v>
      </c>
      <c r="N47" s="28">
        <f t="shared" si="8"/>
        <v>0</v>
      </c>
      <c r="O47" s="20">
        <v>0</v>
      </c>
      <c r="P47" s="25">
        <f t="shared" si="10"/>
        <v>0</v>
      </c>
      <c r="Q47" s="21">
        <f t="shared" si="14"/>
        <v>0</v>
      </c>
    </row>
    <row r="48" spans="1:17" ht="21.75" customHeight="1" x14ac:dyDescent="0.25">
      <c r="A48" s="57" t="s">
        <v>92</v>
      </c>
      <c r="B48" s="27" t="s">
        <v>93</v>
      </c>
      <c r="C48" s="76">
        <v>3000</v>
      </c>
      <c r="D48" s="24"/>
      <c r="E48" s="76">
        <v>3000</v>
      </c>
      <c r="F48" s="14">
        <v>0</v>
      </c>
      <c r="G48" s="14">
        <v>0</v>
      </c>
      <c r="H48" s="14">
        <v>0</v>
      </c>
      <c r="I48" s="24">
        <v>0</v>
      </c>
      <c r="J48" s="15">
        <f t="shared" si="12"/>
        <v>0</v>
      </c>
      <c r="K48" s="16">
        <f t="shared" si="13"/>
        <v>3000</v>
      </c>
      <c r="L48" s="14">
        <f t="shared" si="15"/>
        <v>3000</v>
      </c>
      <c r="M48" s="14">
        <v>0</v>
      </c>
      <c r="N48" s="28">
        <f t="shared" si="8"/>
        <v>0</v>
      </c>
      <c r="O48" s="20">
        <v>0</v>
      </c>
      <c r="P48" s="25">
        <f t="shared" si="10"/>
        <v>0</v>
      </c>
      <c r="Q48" s="21">
        <f t="shared" si="14"/>
        <v>0</v>
      </c>
    </row>
    <row r="49" spans="1:17" ht="21.75" customHeight="1" x14ac:dyDescent="0.25">
      <c r="A49" s="57" t="s">
        <v>94</v>
      </c>
      <c r="B49" s="27" t="s">
        <v>95</v>
      </c>
      <c r="C49" s="76">
        <v>2000</v>
      </c>
      <c r="D49" s="24"/>
      <c r="E49" s="76">
        <v>2000</v>
      </c>
      <c r="F49" s="14">
        <v>0</v>
      </c>
      <c r="G49" s="14">
        <v>0</v>
      </c>
      <c r="H49" s="14">
        <v>0</v>
      </c>
      <c r="I49" s="24">
        <v>0</v>
      </c>
      <c r="J49" s="15">
        <f t="shared" si="12"/>
        <v>0</v>
      </c>
      <c r="K49" s="16">
        <f t="shared" si="13"/>
        <v>2000</v>
      </c>
      <c r="L49" s="14">
        <f t="shared" si="15"/>
        <v>2000</v>
      </c>
      <c r="M49" s="14">
        <v>0</v>
      </c>
      <c r="N49" s="28">
        <f t="shared" si="8"/>
        <v>0</v>
      </c>
      <c r="O49" s="20">
        <v>0</v>
      </c>
      <c r="P49" s="25">
        <f t="shared" si="10"/>
        <v>0</v>
      </c>
      <c r="Q49" s="21">
        <f t="shared" si="14"/>
        <v>0</v>
      </c>
    </row>
    <row r="50" spans="1:17" ht="21.75" customHeight="1" x14ac:dyDescent="0.25">
      <c r="A50" s="57" t="s">
        <v>96</v>
      </c>
      <c r="B50" s="27" t="s">
        <v>97</v>
      </c>
      <c r="C50" s="76">
        <v>3000</v>
      </c>
      <c r="D50" s="24"/>
      <c r="E50" s="76">
        <v>3000</v>
      </c>
      <c r="F50" s="14">
        <v>0</v>
      </c>
      <c r="G50" s="14">
        <v>0</v>
      </c>
      <c r="H50" s="14">
        <v>0</v>
      </c>
      <c r="I50" s="24">
        <v>0</v>
      </c>
      <c r="J50" s="15">
        <f t="shared" si="12"/>
        <v>0</v>
      </c>
      <c r="K50" s="16">
        <f t="shared" si="13"/>
        <v>3000</v>
      </c>
      <c r="L50" s="14">
        <f>SUM(E50-F50)</f>
        <v>3000</v>
      </c>
      <c r="M50" s="14">
        <v>0</v>
      </c>
      <c r="N50" s="28">
        <f t="shared" si="8"/>
        <v>0</v>
      </c>
      <c r="O50" s="20">
        <v>0</v>
      </c>
      <c r="P50" s="25">
        <f t="shared" si="10"/>
        <v>0</v>
      </c>
      <c r="Q50" s="21">
        <f t="shared" si="14"/>
        <v>0</v>
      </c>
    </row>
    <row r="51" spans="1:17" ht="21.75" customHeight="1" x14ac:dyDescent="0.25">
      <c r="A51" s="62" t="s">
        <v>98</v>
      </c>
      <c r="B51" s="27" t="s">
        <v>99</v>
      </c>
      <c r="C51" s="76">
        <v>5500</v>
      </c>
      <c r="D51" s="24"/>
      <c r="E51" s="76">
        <v>5500</v>
      </c>
      <c r="F51" s="14">
        <v>0</v>
      </c>
      <c r="G51" s="14">
        <v>0</v>
      </c>
      <c r="H51" s="14">
        <v>0</v>
      </c>
      <c r="I51" s="24">
        <v>0</v>
      </c>
      <c r="J51" s="15">
        <f t="shared" si="12"/>
        <v>0</v>
      </c>
      <c r="K51" s="16">
        <f t="shared" si="13"/>
        <v>5500</v>
      </c>
      <c r="L51" s="14">
        <f t="shared" si="15"/>
        <v>5500</v>
      </c>
      <c r="M51" s="14">
        <v>0</v>
      </c>
      <c r="N51" s="28">
        <f t="shared" si="8"/>
        <v>0</v>
      </c>
      <c r="O51" s="20">
        <v>0</v>
      </c>
      <c r="P51" s="25">
        <f t="shared" si="10"/>
        <v>0</v>
      </c>
      <c r="Q51" s="21">
        <f t="shared" si="14"/>
        <v>0</v>
      </c>
    </row>
    <row r="52" spans="1:17" ht="21.75" customHeight="1" x14ac:dyDescent="0.25">
      <c r="A52" s="57">
        <v>191</v>
      </c>
      <c r="B52" s="27" t="s">
        <v>100</v>
      </c>
      <c r="C52" s="24">
        <v>0</v>
      </c>
      <c r="D52" s="24"/>
      <c r="E52" s="24">
        <v>0</v>
      </c>
      <c r="F52" s="14">
        <v>0</v>
      </c>
      <c r="G52" s="14">
        <v>0</v>
      </c>
      <c r="H52" s="14">
        <v>0</v>
      </c>
      <c r="I52" s="24">
        <v>0</v>
      </c>
      <c r="J52" s="15">
        <f t="shared" si="12"/>
        <v>0</v>
      </c>
      <c r="K52" s="16">
        <f t="shared" si="13"/>
        <v>0</v>
      </c>
      <c r="L52" s="14">
        <f t="shared" si="15"/>
        <v>0</v>
      </c>
      <c r="M52" s="14">
        <v>0</v>
      </c>
      <c r="N52" s="28">
        <f t="shared" si="8"/>
        <v>0</v>
      </c>
      <c r="O52" s="20">
        <v>0</v>
      </c>
      <c r="P52" s="25">
        <v>0</v>
      </c>
      <c r="Q52" s="21">
        <v>0</v>
      </c>
    </row>
    <row r="53" spans="1:17" ht="21.75" customHeight="1" x14ac:dyDescent="0.25">
      <c r="A53" s="57">
        <v>192</v>
      </c>
      <c r="B53" s="27" t="s">
        <v>101</v>
      </c>
      <c r="C53" s="24">
        <v>0</v>
      </c>
      <c r="D53" s="24"/>
      <c r="E53" s="24">
        <v>0</v>
      </c>
      <c r="F53" s="14">
        <v>0</v>
      </c>
      <c r="G53" s="14">
        <v>0</v>
      </c>
      <c r="H53" s="14">
        <v>0</v>
      </c>
      <c r="I53" s="24">
        <v>0</v>
      </c>
      <c r="J53" s="15">
        <f t="shared" si="12"/>
        <v>0</v>
      </c>
      <c r="K53" s="16">
        <f t="shared" si="13"/>
        <v>0</v>
      </c>
      <c r="L53" s="14">
        <f t="shared" si="15"/>
        <v>0</v>
      </c>
      <c r="M53" s="14">
        <v>0</v>
      </c>
      <c r="N53" s="28">
        <f t="shared" si="8"/>
        <v>0</v>
      </c>
      <c r="O53" s="20">
        <v>0</v>
      </c>
      <c r="P53" s="25">
        <v>0</v>
      </c>
      <c r="Q53" s="21">
        <v>0</v>
      </c>
    </row>
    <row r="54" spans="1:17" ht="21.75" customHeight="1" x14ac:dyDescent="0.25">
      <c r="A54" s="57">
        <v>193</v>
      </c>
      <c r="B54" s="27" t="s">
        <v>102</v>
      </c>
      <c r="C54" s="24">
        <v>0</v>
      </c>
      <c r="D54" s="24"/>
      <c r="E54" s="24">
        <v>0</v>
      </c>
      <c r="F54" s="14">
        <v>0</v>
      </c>
      <c r="G54" s="14">
        <v>0</v>
      </c>
      <c r="H54" s="14">
        <v>0</v>
      </c>
      <c r="I54" s="24">
        <v>0</v>
      </c>
      <c r="J54" s="15">
        <f t="shared" si="12"/>
        <v>0</v>
      </c>
      <c r="K54" s="16">
        <f t="shared" si="13"/>
        <v>0</v>
      </c>
      <c r="L54" s="14">
        <f t="shared" si="15"/>
        <v>0</v>
      </c>
      <c r="M54" s="14">
        <v>0</v>
      </c>
      <c r="N54" s="28">
        <f t="shared" si="8"/>
        <v>0</v>
      </c>
      <c r="O54" s="20">
        <v>0</v>
      </c>
      <c r="P54" s="25">
        <v>0</v>
      </c>
      <c r="Q54" s="21">
        <v>0</v>
      </c>
    </row>
    <row r="55" spans="1:17" ht="21.75" customHeight="1" x14ac:dyDescent="0.25">
      <c r="A55" s="57">
        <v>196</v>
      </c>
      <c r="B55" s="27" t="s">
        <v>103</v>
      </c>
      <c r="C55" s="24">
        <v>0</v>
      </c>
      <c r="D55" s="24"/>
      <c r="E55" s="24">
        <v>0</v>
      </c>
      <c r="F55" s="14">
        <v>0</v>
      </c>
      <c r="G55" s="14">
        <v>0</v>
      </c>
      <c r="H55" s="14">
        <v>0</v>
      </c>
      <c r="I55" s="24">
        <v>0</v>
      </c>
      <c r="J55" s="15">
        <f t="shared" si="12"/>
        <v>0</v>
      </c>
      <c r="K55" s="16">
        <f t="shared" si="13"/>
        <v>0</v>
      </c>
      <c r="L55" s="14">
        <f t="shared" si="15"/>
        <v>0</v>
      </c>
      <c r="M55" s="14">
        <v>0</v>
      </c>
      <c r="N55" s="28">
        <f t="shared" si="8"/>
        <v>0</v>
      </c>
      <c r="O55" s="20">
        <v>0</v>
      </c>
      <c r="P55" s="25">
        <v>0</v>
      </c>
      <c r="Q55" s="21">
        <v>0</v>
      </c>
    </row>
    <row r="56" spans="1:17" ht="21.75" customHeight="1" x14ac:dyDescent="0.25">
      <c r="A56" s="57">
        <v>197</v>
      </c>
      <c r="B56" s="27" t="s">
        <v>104</v>
      </c>
      <c r="C56" s="24">
        <v>0</v>
      </c>
      <c r="D56" s="24"/>
      <c r="E56" s="24">
        <v>0</v>
      </c>
      <c r="F56" s="14">
        <v>0</v>
      </c>
      <c r="G56" s="14">
        <v>0</v>
      </c>
      <c r="H56" s="14">
        <v>0</v>
      </c>
      <c r="I56" s="24">
        <v>0</v>
      </c>
      <c r="J56" s="15">
        <f t="shared" si="12"/>
        <v>0</v>
      </c>
      <c r="K56" s="16">
        <f t="shared" si="13"/>
        <v>0</v>
      </c>
      <c r="L56" s="14">
        <f t="shared" si="15"/>
        <v>0</v>
      </c>
      <c r="M56" s="14">
        <v>0</v>
      </c>
      <c r="N56" s="28">
        <f t="shared" si="8"/>
        <v>0</v>
      </c>
      <c r="O56" s="20">
        <v>0</v>
      </c>
      <c r="P56" s="25">
        <v>0</v>
      </c>
      <c r="Q56" s="21">
        <v>0</v>
      </c>
    </row>
    <row r="57" spans="1:17" s="31" customFormat="1" ht="22.5" customHeight="1" x14ac:dyDescent="0.25">
      <c r="A57" s="63"/>
      <c r="B57" s="72" t="s">
        <v>105</v>
      </c>
      <c r="C57" s="51">
        <f>SUM(C58:C82)</f>
        <v>76122</v>
      </c>
      <c r="D57" s="51">
        <f>SUM(D58:D81)</f>
        <v>0</v>
      </c>
      <c r="E57" s="51">
        <f>SUM(E58:E82)</f>
        <v>76122</v>
      </c>
      <c r="F57" s="29">
        <f>SUM(F58:F87)</f>
        <v>2100</v>
      </c>
      <c r="G57" s="29">
        <v>0</v>
      </c>
      <c r="H57" s="29">
        <f>SUM(H58:H87)</f>
        <v>0</v>
      </c>
      <c r="I57" s="29">
        <f>SUM(I58:I87)</f>
        <v>0</v>
      </c>
      <c r="J57" s="29">
        <f>SUM(F57-I57)</f>
        <v>2100</v>
      </c>
      <c r="K57" s="29">
        <f>SUM(E57-G57-I57)</f>
        <v>76122</v>
      </c>
      <c r="L57" s="29">
        <f t="shared" si="15"/>
        <v>74022</v>
      </c>
      <c r="M57" s="29">
        <f>SUM(M58:M87)</f>
        <v>0</v>
      </c>
      <c r="N57" s="29">
        <f>+I57-M57</f>
        <v>0</v>
      </c>
      <c r="O57" s="30">
        <f t="shared" ref="O57:O82" si="16">SUM(I57/F57*100%)</f>
        <v>0</v>
      </c>
      <c r="P57" s="83">
        <f>SUM(H57/E57)</f>
        <v>0</v>
      </c>
      <c r="Q57" s="11">
        <f>SUM(I57/E57*100%)</f>
        <v>0</v>
      </c>
    </row>
    <row r="58" spans="1:17" s="31" customFormat="1" ht="22.5" customHeight="1" x14ac:dyDescent="0.25">
      <c r="A58" s="57" t="s">
        <v>106</v>
      </c>
      <c r="B58" s="27" t="s">
        <v>107</v>
      </c>
      <c r="C58" s="24">
        <v>7000</v>
      </c>
      <c r="D58" s="24"/>
      <c r="E58" s="24">
        <v>7000</v>
      </c>
      <c r="F58" s="14">
        <v>600</v>
      </c>
      <c r="G58" s="14">
        <v>0</v>
      </c>
      <c r="H58" s="14">
        <v>0</v>
      </c>
      <c r="I58" s="14">
        <v>0</v>
      </c>
      <c r="J58" s="15">
        <f>F58-I58-G58</f>
        <v>600</v>
      </c>
      <c r="K58" s="16">
        <f t="shared" ref="K58:K86" si="17">SUM(E58-H58-I58)</f>
        <v>7000</v>
      </c>
      <c r="L58" s="14">
        <f t="shared" si="15"/>
        <v>6400</v>
      </c>
      <c r="M58" s="14">
        <v>0</v>
      </c>
      <c r="N58" s="14">
        <f>SUM(I58-M58)</f>
        <v>0</v>
      </c>
      <c r="O58" s="17">
        <f t="shared" si="16"/>
        <v>0</v>
      </c>
      <c r="P58" s="82">
        <f>SUM(H58/E58)</f>
        <v>0</v>
      </c>
      <c r="Q58" s="11">
        <f>SUM(I58/E58*100%)</f>
        <v>0</v>
      </c>
    </row>
    <row r="59" spans="1:17" s="31" customFormat="1" ht="22.5" customHeight="1" x14ac:dyDescent="0.25">
      <c r="A59" s="57" t="s">
        <v>108</v>
      </c>
      <c r="B59" s="27" t="s">
        <v>109</v>
      </c>
      <c r="C59" s="76">
        <v>1186</v>
      </c>
      <c r="D59" s="24"/>
      <c r="E59" s="76">
        <v>1186</v>
      </c>
      <c r="F59" s="14">
        <v>500</v>
      </c>
      <c r="G59" s="14">
        <v>0</v>
      </c>
      <c r="H59" s="14">
        <v>0</v>
      </c>
      <c r="I59" s="14">
        <v>0</v>
      </c>
      <c r="J59" s="15">
        <f t="shared" ref="J59:J87" si="18">F59-I59-G59</f>
        <v>500</v>
      </c>
      <c r="K59" s="16">
        <f t="shared" si="17"/>
        <v>1186</v>
      </c>
      <c r="L59" s="14">
        <f t="shared" si="15"/>
        <v>686</v>
      </c>
      <c r="M59" s="14">
        <v>0</v>
      </c>
      <c r="N59" s="14">
        <f t="shared" ref="N59:N86" si="19">SUM(I59-M59)</f>
        <v>0</v>
      </c>
      <c r="O59" s="17">
        <f t="shared" si="16"/>
        <v>0</v>
      </c>
      <c r="P59" s="82">
        <f>SUM(H59/E59)</f>
        <v>0</v>
      </c>
      <c r="Q59" s="11">
        <f>SUM(I59/E59*100%)</f>
        <v>0</v>
      </c>
    </row>
    <row r="60" spans="1:17" s="31" customFormat="1" ht="22.5" customHeight="1" x14ac:dyDescent="0.25">
      <c r="A60" s="57" t="s">
        <v>110</v>
      </c>
      <c r="B60" s="27" t="s">
        <v>111</v>
      </c>
      <c r="C60" s="76">
        <v>6000</v>
      </c>
      <c r="D60" s="50"/>
      <c r="E60" s="76">
        <v>6000</v>
      </c>
      <c r="F60" s="14">
        <v>0</v>
      </c>
      <c r="G60" s="14">
        <v>0</v>
      </c>
      <c r="H60" s="14">
        <v>0</v>
      </c>
      <c r="I60" s="14">
        <v>0</v>
      </c>
      <c r="J60" s="15">
        <f t="shared" si="18"/>
        <v>0</v>
      </c>
      <c r="K60" s="16">
        <f t="shared" si="17"/>
        <v>6000</v>
      </c>
      <c r="L60" s="14">
        <f t="shared" si="15"/>
        <v>6000</v>
      </c>
      <c r="M60" s="14">
        <v>0</v>
      </c>
      <c r="N60" s="14">
        <f t="shared" si="19"/>
        <v>0</v>
      </c>
      <c r="O60" s="17">
        <v>0</v>
      </c>
      <c r="P60" s="82">
        <f>SUM(H60/E60)</f>
        <v>0</v>
      </c>
      <c r="Q60" s="11">
        <f t="shared" ref="Q60:Q82" si="20">SUM(I60/E60*100%)</f>
        <v>0</v>
      </c>
    </row>
    <row r="61" spans="1:17" s="31" customFormat="1" ht="22.5" customHeight="1" x14ac:dyDescent="0.25">
      <c r="A61" s="57" t="s">
        <v>112</v>
      </c>
      <c r="B61" s="27" t="s">
        <v>113</v>
      </c>
      <c r="C61" s="76">
        <v>5000</v>
      </c>
      <c r="D61" s="24"/>
      <c r="E61" s="76">
        <v>5000</v>
      </c>
      <c r="F61" s="14">
        <v>0</v>
      </c>
      <c r="G61" s="14">
        <v>0</v>
      </c>
      <c r="H61" s="19">
        <v>0</v>
      </c>
      <c r="I61" s="14">
        <v>0</v>
      </c>
      <c r="J61" s="15">
        <f t="shared" si="18"/>
        <v>0</v>
      </c>
      <c r="K61" s="16">
        <f t="shared" si="17"/>
        <v>5000</v>
      </c>
      <c r="L61" s="14">
        <f t="shared" si="15"/>
        <v>5000</v>
      </c>
      <c r="M61" s="14">
        <v>0</v>
      </c>
      <c r="N61" s="14">
        <f t="shared" si="19"/>
        <v>0</v>
      </c>
      <c r="O61" s="17">
        <v>0</v>
      </c>
      <c r="P61" s="82">
        <f t="shared" ref="P61:P82" si="21">SUM(H61/E61)</f>
        <v>0</v>
      </c>
      <c r="Q61" s="11">
        <f t="shared" si="20"/>
        <v>0</v>
      </c>
    </row>
    <row r="62" spans="1:17" s="31" customFormat="1" ht="22.5" customHeight="1" x14ac:dyDescent="0.25">
      <c r="A62" s="57" t="s">
        <v>114</v>
      </c>
      <c r="B62" s="27" t="s">
        <v>115</v>
      </c>
      <c r="C62" s="76">
        <v>6000</v>
      </c>
      <c r="D62" s="24"/>
      <c r="E62" s="76">
        <v>6000</v>
      </c>
      <c r="F62" s="14">
        <v>0</v>
      </c>
      <c r="G62" s="14">
        <v>0</v>
      </c>
      <c r="H62" s="14">
        <v>0</v>
      </c>
      <c r="I62" s="14">
        <v>0</v>
      </c>
      <c r="J62" s="15">
        <f t="shared" si="18"/>
        <v>0</v>
      </c>
      <c r="K62" s="16">
        <f t="shared" si="17"/>
        <v>6000</v>
      </c>
      <c r="L62" s="14">
        <f t="shared" si="15"/>
        <v>6000</v>
      </c>
      <c r="M62" s="14">
        <v>0</v>
      </c>
      <c r="N62" s="14">
        <f t="shared" si="19"/>
        <v>0</v>
      </c>
      <c r="O62" s="17">
        <v>0</v>
      </c>
      <c r="P62" s="82">
        <f t="shared" si="21"/>
        <v>0</v>
      </c>
      <c r="Q62" s="11">
        <f t="shared" si="20"/>
        <v>0</v>
      </c>
    </row>
    <row r="63" spans="1:17" s="31" customFormat="1" ht="22.5" customHeight="1" x14ac:dyDescent="0.25">
      <c r="A63" s="57" t="s">
        <v>116</v>
      </c>
      <c r="B63" s="27" t="s">
        <v>117</v>
      </c>
      <c r="C63" s="76">
        <v>2000</v>
      </c>
      <c r="D63" s="24"/>
      <c r="E63" s="76">
        <v>2000</v>
      </c>
      <c r="F63" s="14">
        <v>0</v>
      </c>
      <c r="G63" s="14">
        <v>0</v>
      </c>
      <c r="H63" s="14">
        <v>0</v>
      </c>
      <c r="I63" s="14">
        <v>0</v>
      </c>
      <c r="J63" s="15">
        <f t="shared" si="18"/>
        <v>0</v>
      </c>
      <c r="K63" s="16">
        <f t="shared" si="17"/>
        <v>2000</v>
      </c>
      <c r="L63" s="14">
        <f t="shared" si="15"/>
        <v>2000</v>
      </c>
      <c r="M63" s="14">
        <v>0</v>
      </c>
      <c r="N63" s="14">
        <f t="shared" si="19"/>
        <v>0</v>
      </c>
      <c r="O63" s="17">
        <v>0</v>
      </c>
      <c r="P63" s="82">
        <f t="shared" si="21"/>
        <v>0</v>
      </c>
      <c r="Q63" s="11">
        <f t="shared" si="20"/>
        <v>0</v>
      </c>
    </row>
    <row r="64" spans="1:17" s="31" customFormat="1" ht="22.5" customHeight="1" x14ac:dyDescent="0.25">
      <c r="A64" s="57" t="s">
        <v>118</v>
      </c>
      <c r="B64" s="27" t="s">
        <v>119</v>
      </c>
      <c r="C64" s="76">
        <v>4000</v>
      </c>
      <c r="D64" s="50"/>
      <c r="E64" s="76">
        <v>4000</v>
      </c>
      <c r="F64" s="14">
        <v>500</v>
      </c>
      <c r="G64" s="14">
        <v>0</v>
      </c>
      <c r="H64" s="14">
        <v>0</v>
      </c>
      <c r="I64" s="14">
        <v>0</v>
      </c>
      <c r="J64" s="15">
        <f t="shared" si="18"/>
        <v>500</v>
      </c>
      <c r="K64" s="16">
        <f t="shared" si="17"/>
        <v>4000</v>
      </c>
      <c r="L64" s="14">
        <f t="shared" si="15"/>
        <v>3500</v>
      </c>
      <c r="M64" s="14">
        <v>0</v>
      </c>
      <c r="N64" s="14">
        <f t="shared" si="19"/>
        <v>0</v>
      </c>
      <c r="O64" s="17">
        <f t="shared" si="16"/>
        <v>0</v>
      </c>
      <c r="P64" s="82">
        <f t="shared" si="21"/>
        <v>0</v>
      </c>
      <c r="Q64" s="11">
        <f t="shared" si="20"/>
        <v>0</v>
      </c>
    </row>
    <row r="65" spans="1:17" s="31" customFormat="1" ht="22.5" customHeight="1" x14ac:dyDescent="0.25">
      <c r="A65" s="57" t="s">
        <v>120</v>
      </c>
      <c r="B65" s="27" t="s">
        <v>121</v>
      </c>
      <c r="C65" s="76">
        <v>5000</v>
      </c>
      <c r="D65" s="24"/>
      <c r="E65" s="76">
        <v>5000</v>
      </c>
      <c r="F65" s="14">
        <v>0</v>
      </c>
      <c r="G65" s="14">
        <v>0</v>
      </c>
      <c r="H65" s="14">
        <v>0</v>
      </c>
      <c r="I65" s="14">
        <v>0</v>
      </c>
      <c r="J65" s="15">
        <f t="shared" si="18"/>
        <v>0</v>
      </c>
      <c r="K65" s="16">
        <f t="shared" si="17"/>
        <v>5000</v>
      </c>
      <c r="L65" s="14">
        <f t="shared" si="15"/>
        <v>5000</v>
      </c>
      <c r="M65" s="14">
        <v>0</v>
      </c>
      <c r="N65" s="14">
        <f t="shared" si="19"/>
        <v>0</v>
      </c>
      <c r="O65" s="17">
        <v>0</v>
      </c>
      <c r="P65" s="82">
        <f t="shared" si="21"/>
        <v>0</v>
      </c>
      <c r="Q65" s="11">
        <f t="shared" si="20"/>
        <v>0</v>
      </c>
    </row>
    <row r="66" spans="1:17" s="31" customFormat="1" ht="22.5" customHeight="1" x14ac:dyDescent="0.25">
      <c r="A66" s="57" t="s">
        <v>122</v>
      </c>
      <c r="B66" s="27" t="s">
        <v>123</v>
      </c>
      <c r="C66" s="76">
        <v>3500</v>
      </c>
      <c r="D66" s="24"/>
      <c r="E66" s="76">
        <v>3500</v>
      </c>
      <c r="F66" s="14">
        <v>0</v>
      </c>
      <c r="G66" s="14">
        <v>0</v>
      </c>
      <c r="H66" s="14">
        <v>0</v>
      </c>
      <c r="I66" s="14">
        <v>0</v>
      </c>
      <c r="J66" s="15">
        <f t="shared" si="18"/>
        <v>0</v>
      </c>
      <c r="K66" s="16">
        <f t="shared" si="17"/>
        <v>3500</v>
      </c>
      <c r="L66" s="14">
        <f t="shared" si="15"/>
        <v>3500</v>
      </c>
      <c r="M66" s="14">
        <v>0</v>
      </c>
      <c r="N66" s="14">
        <f t="shared" si="19"/>
        <v>0</v>
      </c>
      <c r="O66" s="17">
        <v>0</v>
      </c>
      <c r="P66" s="82">
        <f t="shared" si="21"/>
        <v>0</v>
      </c>
      <c r="Q66" s="11">
        <f t="shared" si="20"/>
        <v>0</v>
      </c>
    </row>
    <row r="67" spans="1:17" s="31" customFormat="1" ht="22.5" customHeight="1" x14ac:dyDescent="0.25">
      <c r="A67" s="57" t="s">
        <v>124</v>
      </c>
      <c r="B67" s="27" t="s">
        <v>125</v>
      </c>
      <c r="C67" s="76">
        <v>1500</v>
      </c>
      <c r="D67" s="24"/>
      <c r="E67" s="76">
        <v>1500</v>
      </c>
      <c r="F67" s="14">
        <v>0</v>
      </c>
      <c r="G67" s="14">
        <v>0</v>
      </c>
      <c r="H67" s="14">
        <v>0</v>
      </c>
      <c r="I67" s="14">
        <v>0</v>
      </c>
      <c r="J67" s="15">
        <f t="shared" si="18"/>
        <v>0</v>
      </c>
      <c r="K67" s="16">
        <f t="shared" si="17"/>
        <v>1500</v>
      </c>
      <c r="L67" s="14">
        <f t="shared" ref="L67:L96" si="22">SUM(E67-F67)</f>
        <v>1500</v>
      </c>
      <c r="M67" s="14">
        <v>0</v>
      </c>
      <c r="N67" s="14">
        <f t="shared" si="19"/>
        <v>0</v>
      </c>
      <c r="O67" s="17">
        <v>0</v>
      </c>
      <c r="P67" s="82">
        <f t="shared" si="21"/>
        <v>0</v>
      </c>
      <c r="Q67" s="11">
        <f t="shared" si="20"/>
        <v>0</v>
      </c>
    </row>
    <row r="68" spans="1:17" s="31" customFormat="1" ht="22.5" customHeight="1" x14ac:dyDescent="0.25">
      <c r="A68" s="57" t="s">
        <v>126</v>
      </c>
      <c r="B68" s="27" t="s">
        <v>127</v>
      </c>
      <c r="C68" s="76">
        <v>2000</v>
      </c>
      <c r="D68" s="24"/>
      <c r="E68" s="76">
        <v>2000</v>
      </c>
      <c r="F68" s="14">
        <v>0</v>
      </c>
      <c r="G68" s="14">
        <v>0</v>
      </c>
      <c r="H68" s="14">
        <v>0</v>
      </c>
      <c r="I68" s="14">
        <v>0</v>
      </c>
      <c r="J68" s="15">
        <f t="shared" si="18"/>
        <v>0</v>
      </c>
      <c r="K68" s="16">
        <f t="shared" si="17"/>
        <v>2000</v>
      </c>
      <c r="L68" s="14">
        <f t="shared" si="22"/>
        <v>2000</v>
      </c>
      <c r="M68" s="14">
        <v>0</v>
      </c>
      <c r="N68" s="14">
        <f t="shared" si="19"/>
        <v>0</v>
      </c>
      <c r="O68" s="17">
        <v>0</v>
      </c>
      <c r="P68" s="82">
        <f t="shared" si="21"/>
        <v>0</v>
      </c>
      <c r="Q68" s="11">
        <f t="shared" si="20"/>
        <v>0</v>
      </c>
    </row>
    <row r="69" spans="1:17" s="31" customFormat="1" ht="22.5" customHeight="1" x14ac:dyDescent="0.25">
      <c r="A69" s="57" t="s">
        <v>128</v>
      </c>
      <c r="B69" s="27" t="s">
        <v>129</v>
      </c>
      <c r="C69" s="76">
        <v>436</v>
      </c>
      <c r="D69" s="24"/>
      <c r="E69" s="76">
        <v>436</v>
      </c>
      <c r="F69" s="14">
        <v>0</v>
      </c>
      <c r="G69" s="14">
        <v>0</v>
      </c>
      <c r="H69" s="14">
        <v>0</v>
      </c>
      <c r="I69" s="14">
        <v>0</v>
      </c>
      <c r="J69" s="15">
        <f t="shared" si="18"/>
        <v>0</v>
      </c>
      <c r="K69" s="16">
        <f t="shared" si="17"/>
        <v>436</v>
      </c>
      <c r="L69" s="14">
        <f t="shared" si="22"/>
        <v>436</v>
      </c>
      <c r="M69" s="14">
        <v>0</v>
      </c>
      <c r="N69" s="14">
        <f t="shared" si="19"/>
        <v>0</v>
      </c>
      <c r="O69" s="17">
        <v>0</v>
      </c>
      <c r="P69" s="82">
        <f t="shared" si="21"/>
        <v>0</v>
      </c>
      <c r="Q69" s="11">
        <f t="shared" si="20"/>
        <v>0</v>
      </c>
    </row>
    <row r="70" spans="1:17" s="31" customFormat="1" ht="22.5" customHeight="1" x14ac:dyDescent="0.25">
      <c r="A70" s="57" t="s">
        <v>130</v>
      </c>
      <c r="B70" s="27" t="s">
        <v>131</v>
      </c>
      <c r="C70" s="76">
        <v>2000</v>
      </c>
      <c r="D70" s="24"/>
      <c r="E70" s="76">
        <v>2000</v>
      </c>
      <c r="F70" s="14">
        <v>0</v>
      </c>
      <c r="G70" s="14">
        <v>0</v>
      </c>
      <c r="H70" s="14">
        <v>0</v>
      </c>
      <c r="I70" s="14">
        <v>0</v>
      </c>
      <c r="J70" s="15">
        <f t="shared" si="18"/>
        <v>0</v>
      </c>
      <c r="K70" s="16">
        <f t="shared" si="17"/>
        <v>2000</v>
      </c>
      <c r="L70" s="14">
        <f t="shared" si="22"/>
        <v>2000</v>
      </c>
      <c r="M70" s="14">
        <v>0</v>
      </c>
      <c r="N70" s="14">
        <f t="shared" si="19"/>
        <v>0</v>
      </c>
      <c r="O70" s="17">
        <v>0</v>
      </c>
      <c r="P70" s="82">
        <f t="shared" si="21"/>
        <v>0</v>
      </c>
      <c r="Q70" s="11">
        <f t="shared" si="20"/>
        <v>0</v>
      </c>
    </row>
    <row r="71" spans="1:17" s="31" customFormat="1" ht="22.5" customHeight="1" x14ac:dyDescent="0.25">
      <c r="A71" s="57" t="s">
        <v>132</v>
      </c>
      <c r="B71" s="27" t="s">
        <v>133</v>
      </c>
      <c r="C71" s="76">
        <v>1000</v>
      </c>
      <c r="D71" s="24"/>
      <c r="E71" s="76">
        <v>1000</v>
      </c>
      <c r="F71" s="14">
        <v>0</v>
      </c>
      <c r="G71" s="14">
        <v>0</v>
      </c>
      <c r="H71" s="14">
        <v>0</v>
      </c>
      <c r="I71" s="14">
        <v>0</v>
      </c>
      <c r="J71" s="15">
        <f t="shared" si="18"/>
        <v>0</v>
      </c>
      <c r="K71" s="16">
        <f t="shared" si="17"/>
        <v>1000</v>
      </c>
      <c r="L71" s="14">
        <f t="shared" si="22"/>
        <v>1000</v>
      </c>
      <c r="M71" s="14">
        <v>0</v>
      </c>
      <c r="N71" s="14">
        <f t="shared" si="19"/>
        <v>0</v>
      </c>
      <c r="O71" s="17">
        <v>0</v>
      </c>
      <c r="P71" s="82">
        <f t="shared" si="21"/>
        <v>0</v>
      </c>
      <c r="Q71" s="11">
        <f t="shared" si="20"/>
        <v>0</v>
      </c>
    </row>
    <row r="72" spans="1:17" s="31" customFormat="1" ht="22.5" customHeight="1" x14ac:dyDescent="0.25">
      <c r="A72" s="57" t="s">
        <v>134</v>
      </c>
      <c r="B72" s="27" t="s">
        <v>135</v>
      </c>
      <c r="C72" s="76">
        <v>1000</v>
      </c>
      <c r="D72" s="24"/>
      <c r="E72" s="76">
        <v>1000</v>
      </c>
      <c r="F72" s="14">
        <v>0</v>
      </c>
      <c r="G72" s="14">
        <v>0</v>
      </c>
      <c r="H72" s="14">
        <v>0</v>
      </c>
      <c r="I72" s="14">
        <v>0</v>
      </c>
      <c r="J72" s="15">
        <f t="shared" si="18"/>
        <v>0</v>
      </c>
      <c r="K72" s="16">
        <f t="shared" si="17"/>
        <v>1000</v>
      </c>
      <c r="L72" s="14">
        <f t="shared" si="22"/>
        <v>1000</v>
      </c>
      <c r="M72" s="14">
        <v>0</v>
      </c>
      <c r="N72" s="14">
        <f t="shared" si="19"/>
        <v>0</v>
      </c>
      <c r="O72" s="17">
        <v>0</v>
      </c>
      <c r="P72" s="82">
        <f t="shared" si="21"/>
        <v>0</v>
      </c>
      <c r="Q72" s="11">
        <f t="shared" si="20"/>
        <v>0</v>
      </c>
    </row>
    <row r="73" spans="1:17" s="31" customFormat="1" ht="22.5" customHeight="1" x14ac:dyDescent="0.25">
      <c r="A73" s="57" t="s">
        <v>136</v>
      </c>
      <c r="B73" s="27" t="s">
        <v>137</v>
      </c>
      <c r="C73" s="76">
        <v>1000</v>
      </c>
      <c r="D73" s="24"/>
      <c r="E73" s="76">
        <v>1000</v>
      </c>
      <c r="F73" s="14">
        <v>0</v>
      </c>
      <c r="G73" s="14">
        <v>0</v>
      </c>
      <c r="H73" s="14">
        <v>0</v>
      </c>
      <c r="I73" s="14">
        <v>0</v>
      </c>
      <c r="J73" s="15">
        <f t="shared" si="18"/>
        <v>0</v>
      </c>
      <c r="K73" s="16">
        <f t="shared" si="17"/>
        <v>1000</v>
      </c>
      <c r="L73" s="14">
        <f t="shared" si="22"/>
        <v>1000</v>
      </c>
      <c r="M73" s="14">
        <v>0</v>
      </c>
      <c r="N73" s="14">
        <f t="shared" si="19"/>
        <v>0</v>
      </c>
      <c r="O73" s="17">
        <v>0</v>
      </c>
      <c r="P73" s="82">
        <f t="shared" si="21"/>
        <v>0</v>
      </c>
      <c r="Q73" s="11">
        <f t="shared" si="20"/>
        <v>0</v>
      </c>
    </row>
    <row r="74" spans="1:17" s="31" customFormat="1" ht="22.5" customHeight="1" x14ac:dyDescent="0.25">
      <c r="A74" s="57">
        <v>259</v>
      </c>
      <c r="B74" s="27" t="s">
        <v>138</v>
      </c>
      <c r="C74" s="76">
        <v>1000</v>
      </c>
      <c r="D74" s="24"/>
      <c r="E74" s="76">
        <v>1000</v>
      </c>
      <c r="F74" s="14">
        <v>0</v>
      </c>
      <c r="G74" s="14">
        <v>0</v>
      </c>
      <c r="H74" s="14">
        <v>0</v>
      </c>
      <c r="I74" s="14">
        <v>0</v>
      </c>
      <c r="J74" s="15">
        <f t="shared" si="18"/>
        <v>0</v>
      </c>
      <c r="K74" s="16">
        <f t="shared" si="17"/>
        <v>1000</v>
      </c>
      <c r="L74" s="14">
        <f t="shared" si="22"/>
        <v>1000</v>
      </c>
      <c r="M74" s="14">
        <v>0</v>
      </c>
      <c r="N74" s="14">
        <f t="shared" si="19"/>
        <v>0</v>
      </c>
      <c r="O74" s="17">
        <v>0</v>
      </c>
      <c r="P74" s="82">
        <f t="shared" si="21"/>
        <v>0</v>
      </c>
      <c r="Q74" s="11">
        <f t="shared" si="20"/>
        <v>0</v>
      </c>
    </row>
    <row r="75" spans="1:17" s="31" customFormat="1" ht="22.5" customHeight="1" x14ac:dyDescent="0.25">
      <c r="A75" s="57" t="s">
        <v>139</v>
      </c>
      <c r="B75" s="27" t="s">
        <v>140</v>
      </c>
      <c r="C75" s="76">
        <v>1500</v>
      </c>
      <c r="D75" s="24"/>
      <c r="E75" s="76">
        <v>1500</v>
      </c>
      <c r="F75" s="14">
        <v>0</v>
      </c>
      <c r="G75" s="14">
        <v>0</v>
      </c>
      <c r="H75" s="14">
        <v>0</v>
      </c>
      <c r="I75" s="14">
        <v>0</v>
      </c>
      <c r="J75" s="15">
        <f t="shared" si="18"/>
        <v>0</v>
      </c>
      <c r="K75" s="16">
        <f t="shared" si="17"/>
        <v>1500</v>
      </c>
      <c r="L75" s="14">
        <f t="shared" si="22"/>
        <v>1500</v>
      </c>
      <c r="M75" s="14">
        <v>0</v>
      </c>
      <c r="N75" s="14">
        <f t="shared" si="19"/>
        <v>0</v>
      </c>
      <c r="O75" s="17">
        <v>0</v>
      </c>
      <c r="P75" s="82">
        <f t="shared" si="21"/>
        <v>0</v>
      </c>
      <c r="Q75" s="11">
        <f t="shared" si="20"/>
        <v>0</v>
      </c>
    </row>
    <row r="76" spans="1:17" s="31" customFormat="1" ht="22.5" customHeight="1" x14ac:dyDescent="0.25">
      <c r="A76" s="57" t="s">
        <v>141</v>
      </c>
      <c r="B76" s="27" t="s">
        <v>142</v>
      </c>
      <c r="C76" s="76">
        <v>2500</v>
      </c>
      <c r="D76" s="24"/>
      <c r="E76" s="76">
        <v>2500</v>
      </c>
      <c r="F76" s="14">
        <v>0</v>
      </c>
      <c r="G76" s="14">
        <v>0</v>
      </c>
      <c r="H76" s="14">
        <v>0</v>
      </c>
      <c r="I76" s="14">
        <v>0</v>
      </c>
      <c r="J76" s="15">
        <f t="shared" si="18"/>
        <v>0</v>
      </c>
      <c r="K76" s="16">
        <f t="shared" si="17"/>
        <v>2500</v>
      </c>
      <c r="L76" s="14">
        <f t="shared" si="22"/>
        <v>2500</v>
      </c>
      <c r="M76" s="14">
        <v>0</v>
      </c>
      <c r="N76" s="14">
        <f t="shared" si="19"/>
        <v>0</v>
      </c>
      <c r="O76" s="17">
        <v>0</v>
      </c>
      <c r="P76" s="82">
        <f t="shared" si="21"/>
        <v>0</v>
      </c>
      <c r="Q76" s="11">
        <f t="shared" si="20"/>
        <v>0</v>
      </c>
    </row>
    <row r="77" spans="1:17" s="31" customFormat="1" ht="22.5" customHeight="1" x14ac:dyDescent="0.25">
      <c r="A77" s="57" t="s">
        <v>143</v>
      </c>
      <c r="B77" s="27" t="s">
        <v>144</v>
      </c>
      <c r="C77" s="76">
        <v>2000</v>
      </c>
      <c r="D77" s="50"/>
      <c r="E77" s="76">
        <v>2000</v>
      </c>
      <c r="F77" s="14">
        <v>0</v>
      </c>
      <c r="G77" s="14">
        <v>0</v>
      </c>
      <c r="H77" s="14">
        <v>0</v>
      </c>
      <c r="I77" s="14">
        <v>0</v>
      </c>
      <c r="J77" s="15">
        <f t="shared" si="18"/>
        <v>0</v>
      </c>
      <c r="K77" s="16">
        <f t="shared" si="17"/>
        <v>2000</v>
      </c>
      <c r="L77" s="14">
        <f t="shared" si="22"/>
        <v>2000</v>
      </c>
      <c r="M77" s="14">
        <v>0</v>
      </c>
      <c r="N77" s="14">
        <f t="shared" si="19"/>
        <v>0</v>
      </c>
      <c r="O77" s="17">
        <v>0</v>
      </c>
      <c r="P77" s="82">
        <f t="shared" si="21"/>
        <v>0</v>
      </c>
      <c r="Q77" s="11">
        <f t="shared" si="20"/>
        <v>0</v>
      </c>
    </row>
    <row r="78" spans="1:17" s="31" customFormat="1" ht="22.5" customHeight="1" x14ac:dyDescent="0.25">
      <c r="A78" s="57" t="s">
        <v>145</v>
      </c>
      <c r="B78" s="27" t="s">
        <v>146</v>
      </c>
      <c r="C78" s="76">
        <v>1000</v>
      </c>
      <c r="D78" s="24"/>
      <c r="E78" s="76">
        <v>1000</v>
      </c>
      <c r="F78" s="14">
        <v>0</v>
      </c>
      <c r="G78" s="14">
        <v>0</v>
      </c>
      <c r="H78" s="14">
        <v>0</v>
      </c>
      <c r="I78" s="14">
        <v>0</v>
      </c>
      <c r="J78" s="15">
        <f t="shared" si="18"/>
        <v>0</v>
      </c>
      <c r="K78" s="16">
        <f t="shared" si="17"/>
        <v>1000</v>
      </c>
      <c r="L78" s="14">
        <f t="shared" si="22"/>
        <v>1000</v>
      </c>
      <c r="M78" s="14">
        <v>0</v>
      </c>
      <c r="N78" s="14">
        <f t="shared" si="19"/>
        <v>0</v>
      </c>
      <c r="O78" s="17">
        <v>0</v>
      </c>
      <c r="P78" s="82">
        <f t="shared" si="21"/>
        <v>0</v>
      </c>
      <c r="Q78" s="11">
        <f t="shared" si="20"/>
        <v>0</v>
      </c>
    </row>
    <row r="79" spans="1:17" s="31" customFormat="1" ht="22.5" customHeight="1" x14ac:dyDescent="0.25">
      <c r="A79" s="57" t="s">
        <v>147</v>
      </c>
      <c r="B79" s="27" t="s">
        <v>148</v>
      </c>
      <c r="C79" s="76">
        <v>5000</v>
      </c>
      <c r="D79" s="24"/>
      <c r="E79" s="76">
        <v>5000</v>
      </c>
      <c r="F79" s="14">
        <v>0</v>
      </c>
      <c r="G79" s="14">
        <v>0</v>
      </c>
      <c r="H79" s="14">
        <v>0</v>
      </c>
      <c r="I79" s="14">
        <v>0</v>
      </c>
      <c r="J79" s="15">
        <f t="shared" si="18"/>
        <v>0</v>
      </c>
      <c r="K79" s="16">
        <f t="shared" si="17"/>
        <v>5000</v>
      </c>
      <c r="L79" s="14">
        <f t="shared" si="22"/>
        <v>5000</v>
      </c>
      <c r="M79" s="14">
        <v>0</v>
      </c>
      <c r="N79" s="14">
        <f t="shared" si="19"/>
        <v>0</v>
      </c>
      <c r="O79" s="17">
        <v>0</v>
      </c>
      <c r="P79" s="82">
        <f t="shared" si="21"/>
        <v>0</v>
      </c>
      <c r="Q79" s="11">
        <f t="shared" si="20"/>
        <v>0</v>
      </c>
    </row>
    <row r="80" spans="1:17" s="31" customFormat="1" ht="22.5" customHeight="1" x14ac:dyDescent="0.25">
      <c r="A80" s="57" t="s">
        <v>149</v>
      </c>
      <c r="B80" s="27" t="s">
        <v>150</v>
      </c>
      <c r="C80" s="76">
        <v>6000</v>
      </c>
      <c r="D80" s="50"/>
      <c r="E80" s="76">
        <v>6000</v>
      </c>
      <c r="F80" s="14">
        <v>0</v>
      </c>
      <c r="G80" s="14">
        <v>0</v>
      </c>
      <c r="H80" s="14">
        <v>0</v>
      </c>
      <c r="I80" s="14">
        <v>0</v>
      </c>
      <c r="J80" s="15">
        <f t="shared" si="18"/>
        <v>0</v>
      </c>
      <c r="K80" s="16">
        <f t="shared" si="17"/>
        <v>6000</v>
      </c>
      <c r="L80" s="14">
        <f t="shared" si="22"/>
        <v>6000</v>
      </c>
      <c r="M80" s="14">
        <v>0</v>
      </c>
      <c r="N80" s="14">
        <f t="shared" si="19"/>
        <v>0</v>
      </c>
      <c r="O80" s="17">
        <v>0</v>
      </c>
      <c r="P80" s="82">
        <f t="shared" si="21"/>
        <v>0</v>
      </c>
      <c r="Q80" s="11">
        <f t="shared" si="20"/>
        <v>0</v>
      </c>
    </row>
    <row r="81" spans="1:17" s="31" customFormat="1" ht="22.5" customHeight="1" x14ac:dyDescent="0.25">
      <c r="A81" s="57" t="s">
        <v>151</v>
      </c>
      <c r="B81" s="27" t="s">
        <v>152</v>
      </c>
      <c r="C81" s="76">
        <v>2500</v>
      </c>
      <c r="D81" s="24"/>
      <c r="E81" s="76">
        <v>2500</v>
      </c>
      <c r="F81" s="14">
        <v>0</v>
      </c>
      <c r="G81" s="14">
        <v>0</v>
      </c>
      <c r="H81" s="14">
        <v>0</v>
      </c>
      <c r="I81" s="14">
        <v>0</v>
      </c>
      <c r="J81" s="15">
        <f t="shared" si="18"/>
        <v>0</v>
      </c>
      <c r="K81" s="16">
        <f t="shared" si="17"/>
        <v>2500</v>
      </c>
      <c r="L81" s="14">
        <f t="shared" si="22"/>
        <v>2500</v>
      </c>
      <c r="M81" s="14">
        <v>0</v>
      </c>
      <c r="N81" s="14">
        <f t="shared" si="19"/>
        <v>0</v>
      </c>
      <c r="O81" s="17">
        <v>0</v>
      </c>
      <c r="P81" s="82">
        <f t="shared" si="21"/>
        <v>0</v>
      </c>
      <c r="Q81" s="11">
        <f t="shared" si="20"/>
        <v>0</v>
      </c>
    </row>
    <row r="82" spans="1:17" s="31" customFormat="1" ht="22.5" customHeight="1" x14ac:dyDescent="0.25">
      <c r="A82" s="57" t="s">
        <v>153</v>
      </c>
      <c r="B82" s="27" t="s">
        <v>154</v>
      </c>
      <c r="C82" s="76">
        <v>6000</v>
      </c>
      <c r="D82" s="24"/>
      <c r="E82" s="76">
        <v>6000</v>
      </c>
      <c r="F82" s="14">
        <v>500</v>
      </c>
      <c r="G82" s="14">
        <v>0</v>
      </c>
      <c r="H82" s="14">
        <v>0</v>
      </c>
      <c r="I82" s="14">
        <v>0</v>
      </c>
      <c r="J82" s="15">
        <f t="shared" si="18"/>
        <v>500</v>
      </c>
      <c r="K82" s="16">
        <f t="shared" si="17"/>
        <v>6000</v>
      </c>
      <c r="L82" s="14">
        <f t="shared" si="22"/>
        <v>5500</v>
      </c>
      <c r="M82" s="14">
        <v>0</v>
      </c>
      <c r="N82" s="14">
        <f t="shared" si="19"/>
        <v>0</v>
      </c>
      <c r="O82" s="17">
        <f t="shared" si="16"/>
        <v>0</v>
      </c>
      <c r="P82" s="82">
        <f t="shared" si="21"/>
        <v>0</v>
      </c>
      <c r="Q82" s="11">
        <f t="shared" si="20"/>
        <v>0</v>
      </c>
    </row>
    <row r="83" spans="1:17" s="31" customFormat="1" ht="22.5" customHeight="1" x14ac:dyDescent="0.25">
      <c r="A83" s="57">
        <v>291</v>
      </c>
      <c r="B83" s="27" t="s">
        <v>155</v>
      </c>
      <c r="C83" s="24">
        <v>0</v>
      </c>
      <c r="D83" s="24"/>
      <c r="E83" s="24">
        <v>0</v>
      </c>
      <c r="F83" s="14">
        <v>0</v>
      </c>
      <c r="G83" s="14">
        <v>0</v>
      </c>
      <c r="H83" s="14">
        <v>0</v>
      </c>
      <c r="I83" s="14">
        <v>0</v>
      </c>
      <c r="J83" s="15">
        <f t="shared" si="18"/>
        <v>0</v>
      </c>
      <c r="K83" s="16">
        <f t="shared" si="17"/>
        <v>0</v>
      </c>
      <c r="L83" s="14">
        <f t="shared" si="22"/>
        <v>0</v>
      </c>
      <c r="M83" s="14">
        <v>0</v>
      </c>
      <c r="N83" s="14">
        <f t="shared" si="19"/>
        <v>0</v>
      </c>
      <c r="O83" s="17">
        <v>0</v>
      </c>
      <c r="P83" s="82">
        <v>0</v>
      </c>
      <c r="Q83" s="11">
        <v>0</v>
      </c>
    </row>
    <row r="84" spans="1:17" s="31" customFormat="1" ht="22.5" customHeight="1" x14ac:dyDescent="0.25">
      <c r="A84" s="57">
        <v>292</v>
      </c>
      <c r="B84" s="27" t="s">
        <v>156</v>
      </c>
      <c r="C84" s="24">
        <v>0</v>
      </c>
      <c r="D84" s="24"/>
      <c r="E84" s="24">
        <v>0</v>
      </c>
      <c r="F84" s="14">
        <v>0</v>
      </c>
      <c r="G84" s="14">
        <v>0</v>
      </c>
      <c r="H84" s="14">
        <v>0</v>
      </c>
      <c r="I84" s="14">
        <v>0</v>
      </c>
      <c r="J84" s="15">
        <f t="shared" si="18"/>
        <v>0</v>
      </c>
      <c r="K84" s="16">
        <f t="shared" si="17"/>
        <v>0</v>
      </c>
      <c r="L84" s="14">
        <f t="shared" si="22"/>
        <v>0</v>
      </c>
      <c r="M84" s="14">
        <v>0</v>
      </c>
      <c r="N84" s="14">
        <f t="shared" si="19"/>
        <v>0</v>
      </c>
      <c r="O84" s="17">
        <v>0</v>
      </c>
      <c r="P84" s="82">
        <v>0</v>
      </c>
      <c r="Q84" s="11">
        <v>0</v>
      </c>
    </row>
    <row r="85" spans="1:17" s="31" customFormat="1" ht="22.5" customHeight="1" x14ac:dyDescent="0.25">
      <c r="A85" s="57">
        <v>293</v>
      </c>
      <c r="B85" s="27" t="s">
        <v>157</v>
      </c>
      <c r="C85" s="24">
        <v>0</v>
      </c>
      <c r="D85" s="24"/>
      <c r="E85" s="24">
        <v>0</v>
      </c>
      <c r="F85" s="14">
        <v>0</v>
      </c>
      <c r="G85" s="14">
        <v>0</v>
      </c>
      <c r="H85" s="14">
        <v>0</v>
      </c>
      <c r="I85" s="14">
        <v>0</v>
      </c>
      <c r="J85" s="15">
        <f t="shared" si="18"/>
        <v>0</v>
      </c>
      <c r="K85" s="16">
        <f t="shared" si="17"/>
        <v>0</v>
      </c>
      <c r="L85" s="14">
        <f t="shared" si="22"/>
        <v>0</v>
      </c>
      <c r="M85" s="14">
        <v>0</v>
      </c>
      <c r="N85" s="14">
        <f t="shared" si="19"/>
        <v>0</v>
      </c>
      <c r="O85" s="17">
        <v>0</v>
      </c>
      <c r="P85" s="82">
        <v>0</v>
      </c>
      <c r="Q85" s="11">
        <v>0</v>
      </c>
    </row>
    <row r="86" spans="1:17" s="31" customFormat="1" ht="22.5" customHeight="1" x14ac:dyDescent="0.25">
      <c r="A86" s="57">
        <v>296</v>
      </c>
      <c r="B86" s="27" t="s">
        <v>158</v>
      </c>
      <c r="C86" s="24">
        <v>0</v>
      </c>
      <c r="D86" s="24"/>
      <c r="E86" s="24">
        <v>0</v>
      </c>
      <c r="F86" s="14">
        <v>0</v>
      </c>
      <c r="G86" s="14">
        <v>0</v>
      </c>
      <c r="H86" s="14">
        <v>0</v>
      </c>
      <c r="I86" s="14">
        <v>0</v>
      </c>
      <c r="J86" s="15">
        <f t="shared" si="18"/>
        <v>0</v>
      </c>
      <c r="K86" s="16">
        <f t="shared" si="17"/>
        <v>0</v>
      </c>
      <c r="L86" s="14">
        <f t="shared" si="22"/>
        <v>0</v>
      </c>
      <c r="M86" s="14">
        <v>0</v>
      </c>
      <c r="N86" s="14">
        <f t="shared" si="19"/>
        <v>0</v>
      </c>
      <c r="O86" s="17">
        <v>0</v>
      </c>
      <c r="P86" s="82">
        <v>0</v>
      </c>
      <c r="Q86" s="11">
        <v>0</v>
      </c>
    </row>
    <row r="87" spans="1:17" s="31" customFormat="1" ht="22.5" customHeight="1" x14ac:dyDescent="0.25">
      <c r="A87" s="57">
        <v>298</v>
      </c>
      <c r="B87" s="27" t="s">
        <v>159</v>
      </c>
      <c r="C87" s="24">
        <v>0</v>
      </c>
      <c r="D87" s="24"/>
      <c r="E87" s="24">
        <v>0</v>
      </c>
      <c r="F87" s="14">
        <v>0</v>
      </c>
      <c r="G87" s="14">
        <v>0</v>
      </c>
      <c r="H87" s="14">
        <v>0</v>
      </c>
      <c r="I87" s="14">
        <v>0</v>
      </c>
      <c r="J87" s="15">
        <f t="shared" si="18"/>
        <v>0</v>
      </c>
      <c r="K87" s="16">
        <f>SUM(E87-H87-I87)</f>
        <v>0</v>
      </c>
      <c r="L87" s="14">
        <f>SUM(E87-F87)</f>
        <v>0</v>
      </c>
      <c r="M87" s="14">
        <v>0</v>
      </c>
      <c r="N87" s="14">
        <f>SUM(I87-M87)</f>
        <v>0</v>
      </c>
      <c r="O87" s="17">
        <v>0</v>
      </c>
      <c r="P87" s="82">
        <v>0</v>
      </c>
      <c r="Q87" s="11">
        <v>0</v>
      </c>
    </row>
    <row r="88" spans="1:17" s="31" customFormat="1" ht="22.5" customHeight="1" x14ac:dyDescent="0.25">
      <c r="A88" s="63"/>
      <c r="B88" s="72" t="s">
        <v>160</v>
      </c>
      <c r="C88" s="51">
        <f>SUM(C89:C95)</f>
        <v>19402</v>
      </c>
      <c r="D88" s="51">
        <f>SUM(D89:D96)</f>
        <v>0</v>
      </c>
      <c r="E88" s="51">
        <f>SUM(E89:E95)</f>
        <v>19402</v>
      </c>
      <c r="F88" s="29">
        <f>SUM(F89:F96)</f>
        <v>0</v>
      </c>
      <c r="G88" s="29">
        <v>0</v>
      </c>
      <c r="H88" s="29">
        <f>SUM(H89:H96)</f>
        <v>0</v>
      </c>
      <c r="I88" s="29">
        <f>SUM(I89:I96)</f>
        <v>0</v>
      </c>
      <c r="J88" s="29">
        <f>SUM(F88-I88)</f>
        <v>0</v>
      </c>
      <c r="K88" s="29">
        <f>SUM(E88-G88-I88)</f>
        <v>19402</v>
      </c>
      <c r="L88" s="29">
        <f t="shared" si="22"/>
        <v>19402</v>
      </c>
      <c r="M88" s="29">
        <f>SUM(M89:M96)</f>
        <v>0</v>
      </c>
      <c r="N88" s="29">
        <f>SUM(I88-M88)</f>
        <v>0</v>
      </c>
      <c r="O88" s="13">
        <v>0</v>
      </c>
      <c r="P88" s="83">
        <f>SUM(H88/E88)</f>
        <v>0</v>
      </c>
      <c r="Q88" s="11">
        <v>0</v>
      </c>
    </row>
    <row r="89" spans="1:17" s="31" customFormat="1" ht="22.5" customHeight="1" x14ac:dyDescent="0.25">
      <c r="A89" s="56" t="s">
        <v>161</v>
      </c>
      <c r="B89" s="73" t="s">
        <v>162</v>
      </c>
      <c r="C89" s="24">
        <v>0</v>
      </c>
      <c r="D89" s="24"/>
      <c r="E89" s="24">
        <v>0</v>
      </c>
      <c r="F89" s="14">
        <v>0</v>
      </c>
      <c r="G89" s="14">
        <v>0</v>
      </c>
      <c r="H89" s="14">
        <v>0</v>
      </c>
      <c r="I89" s="14">
        <v>0</v>
      </c>
      <c r="J89" s="15">
        <f>F89-I89-G89</f>
        <v>0</v>
      </c>
      <c r="K89" s="16">
        <f t="shared" ref="K89:K96" si="23">SUM(E89-H89-I89)</f>
        <v>0</v>
      </c>
      <c r="L89" s="14">
        <f t="shared" si="22"/>
        <v>0</v>
      </c>
      <c r="M89" s="14"/>
      <c r="N89" s="14">
        <f t="shared" ref="N89:N102" si="24">SUM(I89-M89)</f>
        <v>0</v>
      </c>
      <c r="O89" s="17">
        <v>0</v>
      </c>
      <c r="P89" s="82">
        <v>0</v>
      </c>
      <c r="Q89" s="32">
        <v>0</v>
      </c>
    </row>
    <row r="90" spans="1:17" s="31" customFormat="1" ht="22.5" customHeight="1" x14ac:dyDescent="0.25">
      <c r="A90" s="56">
        <v>314</v>
      </c>
      <c r="B90" s="73" t="s">
        <v>163</v>
      </c>
      <c r="C90" s="76">
        <v>6402</v>
      </c>
      <c r="D90" s="24"/>
      <c r="E90" s="76">
        <v>6402</v>
      </c>
      <c r="F90" s="14">
        <v>0</v>
      </c>
      <c r="G90" s="14">
        <v>0</v>
      </c>
      <c r="H90" s="14">
        <v>0</v>
      </c>
      <c r="I90" s="14">
        <v>0</v>
      </c>
      <c r="J90" s="15">
        <f t="shared" ref="J90:J95" si="25">F90-I90-G90</f>
        <v>0</v>
      </c>
      <c r="K90" s="16">
        <f t="shared" si="23"/>
        <v>6402</v>
      </c>
      <c r="L90" s="14">
        <f t="shared" si="22"/>
        <v>6402</v>
      </c>
      <c r="M90" s="14">
        <v>0</v>
      </c>
      <c r="N90" s="14">
        <f t="shared" si="24"/>
        <v>0</v>
      </c>
      <c r="O90" s="17">
        <v>0</v>
      </c>
      <c r="P90" s="82">
        <f t="shared" ref="P90:P95" si="26">SUM(H90/E90)</f>
        <v>0</v>
      </c>
      <c r="Q90" s="32">
        <v>0</v>
      </c>
    </row>
    <row r="91" spans="1:17" s="31" customFormat="1" ht="22.5" customHeight="1" x14ac:dyDescent="0.25">
      <c r="A91" s="56">
        <v>320</v>
      </c>
      <c r="B91" s="73" t="s">
        <v>164</v>
      </c>
      <c r="C91" s="76">
        <v>1000</v>
      </c>
      <c r="D91" s="24"/>
      <c r="E91" s="76">
        <v>1000</v>
      </c>
      <c r="F91" s="14">
        <v>0</v>
      </c>
      <c r="G91" s="14">
        <v>0</v>
      </c>
      <c r="H91" s="14">
        <v>0</v>
      </c>
      <c r="I91" s="14">
        <v>0</v>
      </c>
      <c r="J91" s="15">
        <f t="shared" si="25"/>
        <v>0</v>
      </c>
      <c r="K91" s="16">
        <f t="shared" si="23"/>
        <v>1000</v>
      </c>
      <c r="L91" s="14">
        <f t="shared" si="22"/>
        <v>1000</v>
      </c>
      <c r="M91" s="14">
        <v>0</v>
      </c>
      <c r="N91" s="14">
        <f t="shared" si="24"/>
        <v>0</v>
      </c>
      <c r="O91" s="17">
        <v>0</v>
      </c>
      <c r="P91" s="82">
        <f t="shared" si="26"/>
        <v>0</v>
      </c>
      <c r="Q91" s="32">
        <v>0</v>
      </c>
    </row>
    <row r="92" spans="1:17" s="31" customFormat="1" ht="22.5" customHeight="1" x14ac:dyDescent="0.25">
      <c r="A92" s="56" t="s">
        <v>165</v>
      </c>
      <c r="B92" s="73" t="s">
        <v>166</v>
      </c>
      <c r="C92" s="76">
        <v>2000</v>
      </c>
      <c r="D92" s="24"/>
      <c r="E92" s="76">
        <v>2000</v>
      </c>
      <c r="F92" s="14">
        <v>0</v>
      </c>
      <c r="G92" s="14">
        <v>0</v>
      </c>
      <c r="H92" s="14">
        <v>0</v>
      </c>
      <c r="I92" s="14">
        <v>0</v>
      </c>
      <c r="J92" s="15">
        <f t="shared" si="25"/>
        <v>0</v>
      </c>
      <c r="K92" s="16">
        <f t="shared" si="23"/>
        <v>2000</v>
      </c>
      <c r="L92" s="14">
        <f t="shared" si="22"/>
        <v>2000</v>
      </c>
      <c r="M92" s="14">
        <v>0</v>
      </c>
      <c r="N92" s="14">
        <f t="shared" si="24"/>
        <v>0</v>
      </c>
      <c r="O92" s="17">
        <v>0</v>
      </c>
      <c r="P92" s="82">
        <f t="shared" si="26"/>
        <v>0</v>
      </c>
      <c r="Q92" s="32">
        <v>0</v>
      </c>
    </row>
    <row r="93" spans="1:17" s="31" customFormat="1" ht="22.5" customHeight="1" x14ac:dyDescent="0.25">
      <c r="A93" s="56" t="s">
        <v>167</v>
      </c>
      <c r="B93" s="73" t="s">
        <v>168</v>
      </c>
      <c r="C93" s="24">
        <v>0</v>
      </c>
      <c r="D93" s="24"/>
      <c r="E93" s="24">
        <v>0</v>
      </c>
      <c r="F93" s="14">
        <v>0</v>
      </c>
      <c r="G93" s="14">
        <v>0</v>
      </c>
      <c r="H93" s="14">
        <v>0</v>
      </c>
      <c r="I93" s="14">
        <v>0</v>
      </c>
      <c r="J93" s="15">
        <f t="shared" si="25"/>
        <v>0</v>
      </c>
      <c r="K93" s="16">
        <f t="shared" si="23"/>
        <v>0</v>
      </c>
      <c r="L93" s="14">
        <f t="shared" si="22"/>
        <v>0</v>
      </c>
      <c r="M93" s="14">
        <v>0</v>
      </c>
      <c r="N93" s="14">
        <f t="shared" si="24"/>
        <v>0</v>
      </c>
      <c r="O93" s="17">
        <v>0</v>
      </c>
      <c r="P93" s="82">
        <v>0</v>
      </c>
      <c r="Q93" s="32">
        <v>0</v>
      </c>
    </row>
    <row r="94" spans="1:17" s="31" customFormat="1" ht="22.5" customHeight="1" x14ac:dyDescent="0.25">
      <c r="A94" s="56" t="s">
        <v>169</v>
      </c>
      <c r="B94" s="73" t="s">
        <v>160</v>
      </c>
      <c r="C94" s="24">
        <v>0</v>
      </c>
      <c r="D94" s="24"/>
      <c r="E94" s="24">
        <v>0</v>
      </c>
      <c r="F94" s="14">
        <v>0</v>
      </c>
      <c r="G94" s="14">
        <v>0</v>
      </c>
      <c r="H94" s="14">
        <v>0</v>
      </c>
      <c r="I94" s="14">
        <v>0</v>
      </c>
      <c r="J94" s="15">
        <f t="shared" si="25"/>
        <v>0</v>
      </c>
      <c r="K94" s="16">
        <f t="shared" si="23"/>
        <v>0</v>
      </c>
      <c r="L94" s="14">
        <f t="shared" si="22"/>
        <v>0</v>
      </c>
      <c r="M94" s="14">
        <v>0</v>
      </c>
      <c r="N94" s="14">
        <f t="shared" si="24"/>
        <v>0</v>
      </c>
      <c r="O94" s="17">
        <v>0</v>
      </c>
      <c r="P94" s="82">
        <v>0</v>
      </c>
      <c r="Q94" s="32">
        <v>0</v>
      </c>
    </row>
    <row r="95" spans="1:17" s="31" customFormat="1" ht="22.5" customHeight="1" x14ac:dyDescent="0.25">
      <c r="A95" s="56">
        <v>380</v>
      </c>
      <c r="B95" s="73" t="s">
        <v>170</v>
      </c>
      <c r="C95" s="76">
        <v>10000</v>
      </c>
      <c r="D95" s="50"/>
      <c r="E95" s="76">
        <v>10000</v>
      </c>
      <c r="F95" s="14">
        <v>0</v>
      </c>
      <c r="G95" s="14">
        <v>0</v>
      </c>
      <c r="H95" s="14">
        <v>0</v>
      </c>
      <c r="I95" s="14">
        <v>0</v>
      </c>
      <c r="J95" s="15">
        <f t="shared" si="25"/>
        <v>0</v>
      </c>
      <c r="K95" s="16">
        <f t="shared" si="23"/>
        <v>10000</v>
      </c>
      <c r="L95" s="14">
        <f t="shared" si="22"/>
        <v>10000</v>
      </c>
      <c r="M95" s="14">
        <v>0</v>
      </c>
      <c r="N95" s="14">
        <f t="shared" si="24"/>
        <v>0</v>
      </c>
      <c r="O95" s="17">
        <v>0</v>
      </c>
      <c r="P95" s="82">
        <f t="shared" si="26"/>
        <v>0</v>
      </c>
      <c r="Q95" s="32">
        <v>0</v>
      </c>
    </row>
    <row r="96" spans="1:17" s="31" customFormat="1" ht="22.5" customHeight="1" x14ac:dyDescent="0.25">
      <c r="A96" s="56">
        <v>396</v>
      </c>
      <c r="B96" s="73" t="s">
        <v>171</v>
      </c>
      <c r="C96" s="24">
        <v>0</v>
      </c>
      <c r="D96" s="50"/>
      <c r="E96" s="24">
        <v>0</v>
      </c>
      <c r="F96" s="14">
        <v>0</v>
      </c>
      <c r="G96" s="14">
        <v>0</v>
      </c>
      <c r="H96" s="14">
        <v>0</v>
      </c>
      <c r="I96" s="14">
        <v>0</v>
      </c>
      <c r="J96" s="15">
        <f>F96-H96-I96</f>
        <v>0</v>
      </c>
      <c r="K96" s="16">
        <f t="shared" si="23"/>
        <v>0</v>
      </c>
      <c r="L96" s="14">
        <f t="shared" si="22"/>
        <v>0</v>
      </c>
      <c r="M96" s="14">
        <v>0</v>
      </c>
      <c r="N96" s="14">
        <f t="shared" si="24"/>
        <v>0</v>
      </c>
      <c r="O96" s="17">
        <v>0</v>
      </c>
      <c r="P96" s="82">
        <v>0</v>
      </c>
      <c r="Q96" s="32">
        <v>0</v>
      </c>
    </row>
    <row r="97" spans="1:17" s="31" customFormat="1" ht="22.5" customHeight="1" x14ac:dyDescent="0.25">
      <c r="A97" s="63"/>
      <c r="B97" s="72" t="s">
        <v>172</v>
      </c>
      <c r="C97" s="51">
        <f>SUM(C98:C102)</f>
        <v>145500</v>
      </c>
      <c r="D97" s="51">
        <f>SUM(D98)</f>
        <v>0</v>
      </c>
      <c r="E97" s="51">
        <f>SUM(E98:E102)</f>
        <v>145500</v>
      </c>
      <c r="F97" s="29">
        <f>SUM(F98:F102)</f>
        <v>0</v>
      </c>
      <c r="G97" s="29">
        <v>0</v>
      </c>
      <c r="H97" s="29">
        <f>SUM(H98:H102)</f>
        <v>0</v>
      </c>
      <c r="I97" s="33">
        <f>SUM(I98:I102)</f>
        <v>0</v>
      </c>
      <c r="J97" s="29">
        <f>SUM(F97-I97)</f>
        <v>0</v>
      </c>
      <c r="K97" s="29">
        <f>SUM(E97-G97-I97)</f>
        <v>145500</v>
      </c>
      <c r="L97" s="29">
        <f t="shared" ref="L97:L102" si="27">SUM(E97-F97)</f>
        <v>145500</v>
      </c>
      <c r="M97" s="29">
        <f>SUM(M98:M102)</f>
        <v>0</v>
      </c>
      <c r="N97" s="29">
        <f>SUM(I97-M97)</f>
        <v>0</v>
      </c>
      <c r="O97" s="13">
        <v>0</v>
      </c>
      <c r="P97" s="83">
        <f t="shared" ref="P97:P101" si="28">SUM(H97/E97)</f>
        <v>0</v>
      </c>
      <c r="Q97" s="11">
        <v>0</v>
      </c>
    </row>
    <row r="98" spans="1:17" s="31" customFormat="1" ht="22.5" customHeight="1" x14ac:dyDescent="0.25">
      <c r="A98" s="57" t="s">
        <v>173</v>
      </c>
      <c r="B98" s="27" t="s">
        <v>174</v>
      </c>
      <c r="C98" s="76">
        <v>10000</v>
      </c>
      <c r="D98" s="24"/>
      <c r="E98" s="76">
        <v>10000</v>
      </c>
      <c r="F98" s="14">
        <v>0</v>
      </c>
      <c r="G98" s="14">
        <v>0</v>
      </c>
      <c r="H98" s="14">
        <v>0</v>
      </c>
      <c r="I98" s="14">
        <v>0</v>
      </c>
      <c r="J98" s="15">
        <f>F98-I98-G98</f>
        <v>0</v>
      </c>
      <c r="K98" s="16">
        <f>SUM(E98-H98-I98)</f>
        <v>10000</v>
      </c>
      <c r="L98" s="14">
        <f t="shared" si="27"/>
        <v>10000</v>
      </c>
      <c r="M98" s="14">
        <v>0</v>
      </c>
      <c r="N98" s="14">
        <f t="shared" si="24"/>
        <v>0</v>
      </c>
      <c r="O98" s="17">
        <v>0</v>
      </c>
      <c r="P98" s="83">
        <f t="shared" si="28"/>
        <v>0</v>
      </c>
      <c r="Q98" s="32">
        <v>0</v>
      </c>
    </row>
    <row r="99" spans="1:17" s="31" customFormat="1" ht="22.5" customHeight="1" x14ac:dyDescent="0.25">
      <c r="A99" s="57" t="s">
        <v>175</v>
      </c>
      <c r="B99" s="27" t="s">
        <v>176</v>
      </c>
      <c r="C99" s="76">
        <v>5500</v>
      </c>
      <c r="D99" s="24"/>
      <c r="E99" s="76">
        <v>5500</v>
      </c>
      <c r="F99" s="14">
        <v>0</v>
      </c>
      <c r="G99" s="14">
        <v>0</v>
      </c>
      <c r="H99" s="14">
        <v>0</v>
      </c>
      <c r="I99" s="14">
        <v>0</v>
      </c>
      <c r="J99" s="15">
        <f>F99-I99-G99</f>
        <v>0</v>
      </c>
      <c r="K99" s="16">
        <f>SUM(E99-H99-I99)</f>
        <v>5500</v>
      </c>
      <c r="L99" s="14">
        <f t="shared" si="27"/>
        <v>5500</v>
      </c>
      <c r="M99" s="14">
        <v>0</v>
      </c>
      <c r="N99" s="14">
        <f t="shared" si="24"/>
        <v>0</v>
      </c>
      <c r="O99" s="17">
        <v>0</v>
      </c>
      <c r="P99" s="83">
        <f t="shared" si="28"/>
        <v>0</v>
      </c>
      <c r="Q99" s="32">
        <v>0</v>
      </c>
    </row>
    <row r="100" spans="1:17" s="31" customFormat="1" ht="22.5" customHeight="1" x14ac:dyDescent="0.25">
      <c r="A100" s="57">
        <v>641</v>
      </c>
      <c r="B100" s="27" t="s">
        <v>177</v>
      </c>
      <c r="C100" s="77"/>
      <c r="D100" s="24"/>
      <c r="E100" s="77"/>
      <c r="F100" s="14">
        <v>0</v>
      </c>
      <c r="G100" s="14">
        <v>0</v>
      </c>
      <c r="H100" s="14">
        <v>0</v>
      </c>
      <c r="I100" s="14">
        <v>0</v>
      </c>
      <c r="J100" s="15">
        <f>F100-I100-G100</f>
        <v>0</v>
      </c>
      <c r="K100" s="16">
        <f>SUM(E100-H100-I100)</f>
        <v>0</v>
      </c>
      <c r="L100" s="14">
        <f t="shared" si="27"/>
        <v>0</v>
      </c>
      <c r="M100" s="14">
        <v>0</v>
      </c>
      <c r="N100" s="29">
        <f t="shared" si="24"/>
        <v>0</v>
      </c>
      <c r="O100" s="17">
        <v>0</v>
      </c>
      <c r="P100" s="83">
        <v>0</v>
      </c>
      <c r="Q100" s="32">
        <v>0</v>
      </c>
    </row>
    <row r="101" spans="1:17" s="31" customFormat="1" ht="22.5" customHeight="1" x14ac:dyDescent="0.25">
      <c r="A101" s="64">
        <v>669</v>
      </c>
      <c r="B101" s="74" t="s">
        <v>178</v>
      </c>
      <c r="C101" s="68">
        <v>130000</v>
      </c>
      <c r="D101" s="52"/>
      <c r="E101" s="68">
        <v>130000</v>
      </c>
      <c r="F101" s="19">
        <v>0</v>
      </c>
      <c r="G101" s="34">
        <v>0</v>
      </c>
      <c r="H101" s="34">
        <v>0</v>
      </c>
      <c r="I101" s="14">
        <v>0</v>
      </c>
      <c r="J101" s="15">
        <f>F101-I101-G101</f>
        <v>0</v>
      </c>
      <c r="K101" s="16">
        <f>SUM(E101-H101-I101)</f>
        <v>130000</v>
      </c>
      <c r="L101" s="14">
        <f t="shared" si="27"/>
        <v>130000</v>
      </c>
      <c r="M101" s="14">
        <v>0</v>
      </c>
      <c r="N101" s="29">
        <f>SUM(I101-M101)</f>
        <v>0</v>
      </c>
      <c r="O101" s="35">
        <v>0</v>
      </c>
      <c r="P101" s="83">
        <f t="shared" si="28"/>
        <v>0</v>
      </c>
      <c r="Q101" s="32">
        <v>0</v>
      </c>
    </row>
    <row r="102" spans="1:17" s="31" customFormat="1" ht="22.5" customHeight="1" thickBot="1" x14ac:dyDescent="0.3">
      <c r="A102" s="65">
        <v>693</v>
      </c>
      <c r="B102" s="75" t="s">
        <v>179</v>
      </c>
      <c r="C102" s="78"/>
      <c r="D102" s="53"/>
      <c r="E102" s="78"/>
      <c r="F102" s="36">
        <v>0</v>
      </c>
      <c r="G102" s="37">
        <v>0</v>
      </c>
      <c r="H102" s="37">
        <v>0</v>
      </c>
      <c r="I102" s="38">
        <v>0</v>
      </c>
      <c r="J102" s="39">
        <f>F102-I102-G102</f>
        <v>0</v>
      </c>
      <c r="K102" s="40">
        <f>SUM(E102-H102-I102)</f>
        <v>0</v>
      </c>
      <c r="L102" s="38">
        <f t="shared" si="27"/>
        <v>0</v>
      </c>
      <c r="M102" s="38">
        <v>0</v>
      </c>
      <c r="N102" s="41">
        <f t="shared" si="24"/>
        <v>0</v>
      </c>
      <c r="O102" s="42">
        <v>0</v>
      </c>
      <c r="P102" s="84">
        <v>0</v>
      </c>
      <c r="Q102" s="43">
        <v>0</v>
      </c>
    </row>
    <row r="103" spans="1:17" ht="22.5" customHeight="1" x14ac:dyDescent="0.3">
      <c r="A103" s="44" t="s">
        <v>180</v>
      </c>
      <c r="B103" s="45"/>
      <c r="C103" s="46"/>
      <c r="D103" s="46"/>
      <c r="E103" s="46"/>
      <c r="F103" s="46"/>
      <c r="G103" s="46"/>
      <c r="H103" s="47"/>
      <c r="I103" s="47"/>
      <c r="J103" s="46"/>
      <c r="K103" s="47"/>
      <c r="L103" s="46"/>
      <c r="M103" s="47"/>
      <c r="N103" s="46"/>
      <c r="O103" s="46"/>
      <c r="P103" s="46"/>
      <c r="Q103" s="48"/>
    </row>
    <row r="104" spans="1:17" ht="22.5" customHeight="1" x14ac:dyDescent="0.25">
      <c r="A104" s="44" t="s">
        <v>181</v>
      </c>
    </row>
  </sheetData>
  <mergeCells count="5">
    <mergeCell ref="A1:Q1"/>
    <mergeCell ref="A2:Q2"/>
    <mergeCell ref="A3:Q3"/>
    <mergeCell ref="A4:Q4"/>
    <mergeCell ref="A5:Q5"/>
  </mergeCells>
  <pageMargins left="0.70866141732283472" right="0.70866141732283472" top="0.74803149606299213" bottom="0.74803149606299213" header="0.31496062992125984" footer="0.31496062992125984"/>
  <pageSetup scale="3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Vianed Ballesteros</cp:lastModifiedBy>
  <cp:lastPrinted>2019-02-08T15:35:26Z</cp:lastPrinted>
  <dcterms:created xsi:type="dcterms:W3CDTF">2019-02-01T19:11:18Z</dcterms:created>
  <dcterms:modified xsi:type="dcterms:W3CDTF">2020-02-05T18:23:46Z</dcterms:modified>
</cp:coreProperties>
</file>