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ESUPUESTO\PRESUPUESTO - 2020\INFORME DE EJECUCIÓN 2020\INFORME -PUBLICADO 2020\MAYO-2020\"/>
    </mc:Choice>
  </mc:AlternateContent>
  <bookViews>
    <workbookView xWindow="0" yWindow="0" windowWidth="11985" windowHeight="1575"/>
  </bookViews>
  <sheets>
    <sheet name="Hoja1" sheetId="1" r:id="rId1"/>
  </sheets>
  <definedNames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19" i="1"/>
  <c r="O21" i="1"/>
  <c r="O23" i="1"/>
  <c r="O25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7" i="1"/>
  <c r="O58" i="1"/>
  <c r="O60" i="1"/>
  <c r="O61" i="1"/>
  <c r="O62" i="1"/>
  <c r="O63" i="1"/>
  <c r="O64" i="1"/>
  <c r="O65" i="1"/>
  <c r="O66" i="1"/>
  <c r="O67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9" i="1"/>
  <c r="O91" i="1"/>
  <c r="O92" i="1"/>
  <c r="O93" i="1"/>
  <c r="O94" i="1"/>
  <c r="O96" i="1"/>
  <c r="O9" i="1"/>
  <c r="Q11" i="1"/>
  <c r="Q12" i="1"/>
  <c r="Q13" i="1"/>
  <c r="Q14" i="1"/>
  <c r="Q15" i="1"/>
  <c r="Q16" i="1"/>
  <c r="Q17" i="1"/>
  <c r="Q18" i="1"/>
  <c r="Q19" i="1"/>
  <c r="Q21" i="1"/>
  <c r="Q23" i="1"/>
  <c r="Q25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7" i="1"/>
  <c r="Q58" i="1"/>
  <c r="Q60" i="1"/>
  <c r="Q61" i="1"/>
  <c r="Q62" i="1"/>
  <c r="Q63" i="1"/>
  <c r="Q64" i="1"/>
  <c r="Q65" i="1"/>
  <c r="Q66" i="1"/>
  <c r="Q67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9" i="1"/>
  <c r="Q91" i="1"/>
  <c r="Q92" i="1"/>
  <c r="Q93" i="1"/>
  <c r="Q94" i="1"/>
  <c r="Q96" i="1"/>
  <c r="Q10" i="1"/>
  <c r="Q9" i="1"/>
  <c r="P96" i="1" l="1"/>
  <c r="P10" i="1"/>
  <c r="P11" i="1"/>
  <c r="P12" i="1"/>
  <c r="P13" i="1"/>
  <c r="P14" i="1"/>
  <c r="P15" i="1"/>
  <c r="P16" i="1"/>
  <c r="P17" i="1"/>
  <c r="P18" i="1"/>
  <c r="P19" i="1"/>
  <c r="P21" i="1"/>
  <c r="P23" i="1"/>
  <c r="P25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7" i="1"/>
  <c r="P58" i="1"/>
  <c r="P60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9" i="1"/>
  <c r="P91" i="1"/>
  <c r="P92" i="1"/>
  <c r="P93" i="1"/>
  <c r="P94" i="1"/>
  <c r="P9" i="1"/>
  <c r="J10" i="1" l="1"/>
  <c r="J11" i="1"/>
  <c r="J12" i="1"/>
  <c r="J13" i="1"/>
  <c r="J14" i="1"/>
  <c r="J15" i="1"/>
  <c r="J16" i="1"/>
  <c r="J17" i="1"/>
  <c r="J18" i="1"/>
  <c r="J1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9" i="1"/>
  <c r="J90" i="1"/>
  <c r="J91" i="1"/>
  <c r="J92" i="1"/>
  <c r="J93" i="1"/>
  <c r="J94" i="1"/>
  <c r="J96" i="1"/>
  <c r="J97" i="1"/>
  <c r="J98" i="1"/>
  <c r="J9" i="1"/>
  <c r="F8" i="1" l="1"/>
  <c r="I8" i="1" l="1"/>
  <c r="I20" i="1"/>
  <c r="I56" i="1"/>
  <c r="I88" i="1"/>
  <c r="I95" i="1"/>
  <c r="I7" i="1" l="1"/>
  <c r="N10" i="1"/>
  <c r="N11" i="1"/>
  <c r="N12" i="1"/>
  <c r="N13" i="1"/>
  <c r="N14" i="1"/>
  <c r="N15" i="1"/>
  <c r="N16" i="1"/>
  <c r="N17" i="1"/>
  <c r="N18" i="1"/>
  <c r="N19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9" i="1"/>
  <c r="N90" i="1"/>
  <c r="N91" i="1"/>
  <c r="N92" i="1"/>
  <c r="N93" i="1"/>
  <c r="N94" i="1"/>
  <c r="N96" i="1"/>
  <c r="N97" i="1"/>
  <c r="N98" i="1"/>
  <c r="N9" i="1"/>
  <c r="L10" i="1"/>
  <c r="L11" i="1"/>
  <c r="L12" i="1"/>
  <c r="L13" i="1"/>
  <c r="L14" i="1"/>
  <c r="L15" i="1"/>
  <c r="L16" i="1"/>
  <c r="L17" i="1"/>
  <c r="L18" i="1"/>
  <c r="L19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9" i="1"/>
  <c r="L90" i="1"/>
  <c r="L91" i="1"/>
  <c r="L92" i="1"/>
  <c r="L93" i="1"/>
  <c r="L94" i="1"/>
  <c r="L96" i="1"/>
  <c r="L97" i="1"/>
  <c r="L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9" i="1"/>
  <c r="K90" i="1"/>
  <c r="K91" i="1"/>
  <c r="K92" i="1"/>
  <c r="K93" i="1"/>
  <c r="K94" i="1"/>
  <c r="K96" i="1"/>
  <c r="K97" i="1"/>
  <c r="K98" i="1"/>
  <c r="K9" i="1"/>
  <c r="M95" i="1" l="1"/>
  <c r="N95" i="1" s="1"/>
  <c r="G95" i="1"/>
  <c r="H95" i="1"/>
  <c r="F95" i="1"/>
  <c r="E95" i="1"/>
  <c r="Q95" i="1" s="1"/>
  <c r="D95" i="1"/>
  <c r="C95" i="1"/>
  <c r="M88" i="1"/>
  <c r="N88" i="1" s="1"/>
  <c r="G88" i="1"/>
  <c r="H88" i="1"/>
  <c r="F88" i="1"/>
  <c r="E88" i="1"/>
  <c r="Q88" i="1" s="1"/>
  <c r="D88" i="1"/>
  <c r="C88" i="1"/>
  <c r="M56" i="1"/>
  <c r="N56" i="1" s="1"/>
  <c r="G56" i="1"/>
  <c r="H56" i="1"/>
  <c r="F56" i="1"/>
  <c r="E56" i="1"/>
  <c r="Q56" i="1" s="1"/>
  <c r="D56" i="1"/>
  <c r="C56" i="1"/>
  <c r="M20" i="1"/>
  <c r="N20" i="1" s="1"/>
  <c r="G20" i="1"/>
  <c r="H20" i="1"/>
  <c r="F20" i="1"/>
  <c r="E20" i="1"/>
  <c r="Q20" i="1" s="1"/>
  <c r="D20" i="1"/>
  <c r="C20" i="1"/>
  <c r="M8" i="1"/>
  <c r="G8" i="1"/>
  <c r="H8" i="1"/>
  <c r="E8" i="1"/>
  <c r="D8" i="1"/>
  <c r="C8" i="1"/>
  <c r="P95" i="1" l="1"/>
  <c r="O95" i="1"/>
  <c r="O88" i="1"/>
  <c r="P88" i="1"/>
  <c r="O56" i="1"/>
  <c r="P56" i="1"/>
  <c r="O20" i="1"/>
  <c r="P20" i="1"/>
  <c r="O8" i="1"/>
  <c r="P8" i="1"/>
  <c r="Q8" i="1"/>
  <c r="J95" i="1"/>
  <c r="J20" i="1"/>
  <c r="J88" i="1"/>
  <c r="J56" i="1"/>
  <c r="H7" i="1"/>
  <c r="G7" i="1"/>
  <c r="C7" i="1"/>
  <c r="D7" i="1"/>
  <c r="F7" i="1"/>
  <c r="N8" i="1"/>
  <c r="N7" i="1" s="1"/>
  <c r="M7" i="1"/>
  <c r="L8" i="1"/>
  <c r="E7" i="1"/>
  <c r="Q7" i="1" s="1"/>
  <c r="K8" i="1"/>
  <c r="K20" i="1"/>
  <c r="L20" i="1"/>
  <c r="K56" i="1"/>
  <c r="L56" i="1"/>
  <c r="K88" i="1"/>
  <c r="L88" i="1"/>
  <c r="K95" i="1"/>
  <c r="L95" i="1"/>
  <c r="J8" i="1"/>
  <c r="O7" i="1" l="1"/>
  <c r="P7" i="1"/>
  <c r="K7" i="1"/>
  <c r="L7" i="1"/>
  <c r="J7" i="1"/>
</calcChain>
</file>

<file path=xl/sharedStrings.xml><?xml version="1.0" encoding="utf-8"?>
<sst xmlns="http://schemas.openxmlformats.org/spreadsheetml/2006/main" count="200" uniqueCount="197">
  <si>
    <t>******** TOTAL</t>
  </si>
  <si>
    <t>SERVICIOS PERSONALES</t>
  </si>
  <si>
    <t>SERVICIOS NO PERSONALES</t>
  </si>
  <si>
    <t>MATERIALES Y SUMINISTRO</t>
  </si>
  <si>
    <t>MAQUINARIA Y EQUIPO</t>
  </si>
  <si>
    <t>TRANSFERENCIAS CORRIENTES</t>
  </si>
  <si>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</si>
  <si>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</si>
  <si>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</si>
  <si>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</si>
  <si>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</si>
  <si>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</si>
  <si>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</si>
  <si>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</si>
  <si>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</si>
  <si>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</si>
  <si>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</si>
  <si>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</si>
  <si>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</si>
  <si>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>(10)                     SALDO POR ASIGNAR          (3-4)</t>
  </si>
  <si>
    <t xml:space="preserve">(11)                 PAGADO </t>
  </si>
  <si>
    <t>(12)                      POR PAGAR A LA FECHA          (7-11)</t>
  </si>
  <si>
    <t xml:space="preserve">(8)                 SALDO A LA FECHA                  (4+5-7)           </t>
  </si>
  <si>
    <t>(9)                                   SALDO ANUAL            (3-7)</t>
  </si>
  <si>
    <t>PERSONAL FIJO</t>
  </si>
  <si>
    <t>GASTOS DE REPRESENTACIÓN F</t>
  </si>
  <si>
    <t>XIII MES</t>
  </si>
  <si>
    <t>CUOTA PATRONAL DE SEGURO S</t>
  </si>
  <si>
    <t>CUOTA PATRONAL DE SEGURO E</t>
  </si>
  <si>
    <t>CUOTA PATRONAL DE RIESGO P</t>
  </si>
  <si>
    <t>CUOTA PATRONAL PARA EL FON</t>
  </si>
  <si>
    <t>SUELDOS</t>
  </si>
  <si>
    <t>CONTRIBUCIONES A LA SEGURI</t>
  </si>
  <si>
    <t>DE EDIFICIOS Y LOCALES</t>
  </si>
  <si>
    <t>DE EQUIPO ELECTRÓNICO</t>
  </si>
  <si>
    <t>DE EQUIPO DE OFICINA</t>
  </si>
  <si>
    <t>DE EQUIPO DE TRANSPORTE</t>
  </si>
  <si>
    <t>OTROS ALQUILERES</t>
  </si>
  <si>
    <t>AGUA</t>
  </si>
  <si>
    <t>ASEO</t>
  </si>
  <si>
    <t>CORREO</t>
  </si>
  <si>
    <t>ENERGÍA ELÉCTRICA</t>
  </si>
  <si>
    <t>TELECOMUNICACIONES</t>
  </si>
  <si>
    <t>SERVICIO DE TRANSMISIÓN DE</t>
  </si>
  <si>
    <t>SERVICIO DE TELEFONÍA CELU</t>
  </si>
  <si>
    <t>IMPRESIÓN, ENCUADERNACIÓN</t>
  </si>
  <si>
    <t>PROMOCIÓN Y PUBLICIDAD</t>
  </si>
  <si>
    <t>VIÁTICOS DENTRO DEL PAÍS</t>
  </si>
  <si>
    <t>VIÁTICOS EN EL EXTERIOR</t>
  </si>
  <si>
    <t>TRANSPORTE DENTRO DEL PAÍS</t>
  </si>
  <si>
    <t>TRANSPORTE DE O PARA EL EX</t>
  </si>
  <si>
    <t>TRANSPORTE DE OTRAS PERSON</t>
  </si>
  <si>
    <t>TRANSPORTE DE BIENES</t>
  </si>
  <si>
    <t>GASTOS DE SEGUROS</t>
  </si>
  <si>
    <t>OTROS SERVICIOS COMERCIALE</t>
  </si>
  <si>
    <t>SERVICIOS ESPECIALES</t>
  </si>
  <si>
    <t>MANT. Y REP. DE EDIFICIOS</t>
  </si>
  <si>
    <t>MANT. Y REP. DE MAQUINARIA</t>
  </si>
  <si>
    <t>MANT. Y REP.  DE MOBILIARI</t>
  </si>
  <si>
    <t>MANT. Y REP. DE EQUIPO DE</t>
  </si>
  <si>
    <t>OTROS MANTENIMIENTOS Y REP</t>
  </si>
  <si>
    <t>SERVICIOS BÁSICOS</t>
  </si>
  <si>
    <t>INFORMACIÓN Y PUBLICIDAD</t>
  </si>
  <si>
    <t>VIÁTICOS</t>
  </si>
  <si>
    <t>TRANSPORTE DE PERSONAS Y B</t>
  </si>
  <si>
    <t>SERVICIOS COMERCIALES Y FI</t>
  </si>
  <si>
    <t>MANTENIMIENTO Y REPARACIÓN</t>
  </si>
  <si>
    <t>ALIMENTOS PARA CONSUMO HUM</t>
  </si>
  <si>
    <t>BEBIDAS</t>
  </si>
  <si>
    <t>PRENDAS DE VESTIR</t>
  </si>
  <si>
    <t>DIÉSEL</t>
  </si>
  <si>
    <t>GASOLINA</t>
  </si>
  <si>
    <t>LUBRICANTES</t>
  </si>
  <si>
    <t>IMPRESOS</t>
  </si>
  <si>
    <t>PAPELERÍA</t>
  </si>
  <si>
    <t>OTROS PRODUCTOS DE PAPEL Y</t>
  </si>
  <si>
    <t>INSECTICIDAS, FUMIGANTES Y</t>
  </si>
  <si>
    <t>PINTURAS, COLORANTES Y TIN</t>
  </si>
  <si>
    <t>PRODUCTOS MEDICINALES Y FA</t>
  </si>
  <si>
    <t>OTROS PRODUCTOS QUÍMICOS</t>
  </si>
  <si>
    <t>MADERA</t>
  </si>
  <si>
    <t>MATERIAL DE FONTANERÍA</t>
  </si>
  <si>
    <t>MATERIAL ELÉCTRICO</t>
  </si>
  <si>
    <t>OTROS MATERIALES DE CONSTR</t>
  </si>
  <si>
    <t>ARTÍCULOS O PRODUCTOS PARA</t>
  </si>
  <si>
    <t>HERRAMIENTAS E INSTRUMENTO</t>
  </si>
  <si>
    <t>MATERIALES Y SUMINISTROS D</t>
  </si>
  <si>
    <t>OTROS PRODUCTOS VARIOS</t>
  </si>
  <si>
    <t>ÚTILES DE COCINA Y COMEDOR</t>
  </si>
  <si>
    <t>ÚTILES DE ASEO Y LIMPIEZA</t>
  </si>
  <si>
    <t>ÚTILES Y MATERIALES DE OFI</t>
  </si>
  <si>
    <t>OTROS ÚTILES Y MATERIALES</t>
  </si>
  <si>
    <t>REPUESTOS</t>
  </si>
  <si>
    <t>ALIMENTOS Y BEBIDAS</t>
  </si>
  <si>
    <t>COMBUSTIBLES Y LUBRICANTES</t>
  </si>
  <si>
    <t>PRODUCTOS DE PAPEL Y CARTÓ</t>
  </si>
  <si>
    <t>MATERIALES PARA CONSTRUCCI</t>
  </si>
  <si>
    <t>ÚTILES Y MATERIALES DIVERS</t>
  </si>
  <si>
    <t>MAQUINARIA Y EQUIPO DE COM</t>
  </si>
  <si>
    <t>TERRESTRE</t>
  </si>
  <si>
    <t>EQUIPO EDUCACIONAL Y RECRE</t>
  </si>
  <si>
    <t>EQUIPO DE OFICINA</t>
  </si>
  <si>
    <t>MAQUINARIA Y EQUIPOS VARIO</t>
  </si>
  <si>
    <t>EQUIPO DE COMPUTACIÓN</t>
  </si>
  <si>
    <t>CAPACITACIÓN Y ESTUDIOS</t>
  </si>
  <si>
    <t>OTRAS BECAS</t>
  </si>
  <si>
    <t>OTRAS TRANSFERENCIAS AL EX</t>
  </si>
  <si>
    <t>001</t>
  </si>
  <si>
    <t>030</t>
  </si>
  <si>
    <t>050</t>
  </si>
  <si>
    <t>071</t>
  </si>
  <si>
    <t>072</t>
  </si>
  <si>
    <t>073</t>
  </si>
  <si>
    <t>074</t>
  </si>
  <si>
    <t>091</t>
  </si>
  <si>
    <t>094</t>
  </si>
  <si>
    <t>096</t>
  </si>
  <si>
    <t>099</t>
  </si>
  <si>
    <t>101</t>
  </si>
  <si>
    <t>102</t>
  </si>
  <si>
    <t>103</t>
  </si>
  <si>
    <t>105</t>
  </si>
  <si>
    <t>109</t>
  </si>
  <si>
    <t>111</t>
  </si>
  <si>
    <t>112</t>
  </si>
  <si>
    <t>113</t>
  </si>
  <si>
    <t>114</t>
  </si>
  <si>
    <t>115</t>
  </si>
  <si>
    <t>116</t>
  </si>
  <si>
    <t>117</t>
  </si>
  <si>
    <t>120</t>
  </si>
  <si>
    <t>132</t>
  </si>
  <si>
    <t>141</t>
  </si>
  <si>
    <t>142</t>
  </si>
  <si>
    <t>151</t>
  </si>
  <si>
    <t>152</t>
  </si>
  <si>
    <t>153</t>
  </si>
  <si>
    <t>154</t>
  </si>
  <si>
    <t>164</t>
  </si>
  <si>
    <t>169</t>
  </si>
  <si>
    <t>172</t>
  </si>
  <si>
    <t>181</t>
  </si>
  <si>
    <t>182</t>
  </si>
  <si>
    <t>183</t>
  </si>
  <si>
    <t>185</t>
  </si>
  <si>
    <t>189</t>
  </si>
  <si>
    <t>192</t>
  </si>
  <si>
    <t>193</t>
  </si>
  <si>
    <t>194</t>
  </si>
  <si>
    <t>195</t>
  </si>
  <si>
    <t>196</t>
  </si>
  <si>
    <t>197</t>
  </si>
  <si>
    <t>199</t>
  </si>
  <si>
    <t>201</t>
  </si>
  <si>
    <t>203</t>
  </si>
  <si>
    <t>214</t>
  </si>
  <si>
    <t>221</t>
  </si>
  <si>
    <t>223</t>
  </si>
  <si>
    <t>224</t>
  </si>
  <si>
    <t>231</t>
  </si>
  <si>
    <t>232</t>
  </si>
  <si>
    <t>239</t>
  </si>
  <si>
    <t>242</t>
  </si>
  <si>
    <t>243</t>
  </si>
  <si>
    <t>244</t>
  </si>
  <si>
    <t>249</t>
  </si>
  <si>
    <t>253</t>
  </si>
  <si>
    <t>254</t>
  </si>
  <si>
    <t>255</t>
  </si>
  <si>
    <t>259</t>
  </si>
  <si>
    <t>261</t>
  </si>
  <si>
    <t>262</t>
  </si>
  <si>
    <t>265</t>
  </si>
  <si>
    <t>269</t>
  </si>
  <si>
    <t>271</t>
  </si>
  <si>
    <t>273</t>
  </si>
  <si>
    <t>275</t>
  </si>
  <si>
    <t>279</t>
  </si>
  <si>
    <t>280</t>
  </si>
  <si>
    <t>291</t>
  </si>
  <si>
    <t>293</t>
  </si>
  <si>
    <t>294</t>
  </si>
  <si>
    <t>296</t>
  </si>
  <si>
    <t>298</t>
  </si>
  <si>
    <t>301</t>
  </si>
  <si>
    <t>314</t>
  </si>
  <si>
    <t>320</t>
  </si>
  <si>
    <t>340</t>
  </si>
  <si>
    <t>370</t>
  </si>
  <si>
    <t>380</t>
  </si>
  <si>
    <t>629</t>
  </si>
  <si>
    <t>669</t>
  </si>
  <si>
    <t xml:space="preserve">  </t>
  </si>
  <si>
    <t>AL 31 DE MAYO DE 2020</t>
  </si>
  <si>
    <t>(14)                      % EJEC. (COMP. MENS. VS PRES. MOD.) 
7=(4/3)</t>
  </si>
  <si>
    <t xml:space="preserve">(15)                         %EJECUCIÓN ACUMULADA </t>
  </si>
  <si>
    <t>(13)                     % EJEC. (COMP. MENSUAL  VS  ASIGNADO) 
(4/6)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</si>
</sst>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6" fillId="0" borderId="3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164" fontId="4" fillId="0" borderId="7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Fill="1" applyBorder="1" applyAlignment="1">
      <alignment horizontal="left" vertical="center"/>
    </xf>
    <xf numFmtId="164" fontId="6" fillId="0" borderId="4" xfId="1" applyNumberFormat="1" applyFont="1" applyFill="1" applyBorder="1" applyAlignment="1">
      <alignment vertical="center"/>
    </xf>
    <xf numFmtId="164" fontId="2" fillId="0" borderId="2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4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vertical="center"/>
    </xf>
    <xf numFmtId="164" fontId="4" fillId="0" borderId="4" xfId="1" applyNumberFormat="1" applyFont="1" applyFill="1" applyBorder="1" applyAlignment="1">
      <alignment horizontal="left" vertical="center"/>
    </xf>
    <xf numFmtId="164" fontId="4" fillId="0" borderId="4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horizontal="left" vertical="center"/>
    </xf>
    <xf numFmtId="164" fontId="4" fillId="0" borderId="5" xfId="1" applyNumberFormat="1" applyFont="1" applyFill="1" applyBorder="1" applyAlignment="1">
      <alignment vertical="center"/>
    </xf>
    <xf numFmtId="164" fontId="4" fillId="0" borderId="6" xfId="1" applyNumberFormat="1" applyFont="1" applyFill="1" applyBorder="1" applyAlignment="1">
      <alignment vertical="center"/>
    </xf>
    <xf numFmtId="9" fontId="4" fillId="0" borderId="0" xfId="2" applyFont="1" applyFill="1" applyBorder="1" applyAlignment="1">
      <alignment vertical="center"/>
    </xf>
    <xf numFmtId="164" fontId="4" fillId="0" borderId="8" xfId="1" applyNumberFormat="1" applyFont="1" applyFill="1" applyBorder="1" applyAlignment="1">
      <alignment vertical="center"/>
    </xf>
    <xf numFmtId="9" fontId="2" fillId="0" borderId="4" xfId="2" applyFont="1" applyFill="1" applyBorder="1" applyAlignment="1">
      <alignment horizontal="right" vertical="center" wrapText="1"/>
    </xf>
    <xf numFmtId="9" fontId="3" fillId="0" borderId="4" xfId="2" applyFont="1" applyFill="1" applyBorder="1" applyAlignment="1">
      <alignment horizontal="right" vertical="center" wrapText="1"/>
    </xf>
    <xf numFmtId="3" fontId="2" fillId="0" borderId="2" xfId="1" applyNumberFormat="1" applyFont="1" applyFill="1" applyBorder="1" applyAlignment="1">
      <alignment vertical="center"/>
    </xf>
    <xf numFmtId="3" fontId="6" fillId="0" borderId="4" xfId="1" applyNumberFormat="1" applyFont="1" applyFill="1" applyBorder="1" applyAlignment="1">
      <alignment vertical="center"/>
    </xf>
    <xf numFmtId="3" fontId="4" fillId="0" borderId="4" xfId="1" applyNumberFormat="1" applyFont="1" applyFill="1" applyBorder="1" applyAlignment="1">
      <alignment vertical="center"/>
    </xf>
    <xf numFmtId="3" fontId="4" fillId="0" borderId="5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9" fontId="2" fillId="0" borderId="9" xfId="2" applyNumberFormat="1" applyFont="1" applyFill="1" applyBorder="1" applyAlignment="1">
      <alignment horizontal="right" vertical="center" wrapText="1"/>
    </xf>
    <xf numFmtId="9" fontId="3" fillId="0" borderId="0" xfId="2" applyFont="1" applyFill="1" applyBorder="1" applyAlignment="1">
      <alignment horizontal="right" vertical="center" wrapText="1"/>
    </xf>
    <xf numFmtId="164" fontId="6" fillId="0" borderId="2" xfId="1" applyNumberFormat="1" applyFont="1" applyFill="1" applyBorder="1" applyAlignment="1">
      <alignment horizontal="left" vertical="center"/>
    </xf>
    <xf numFmtId="164" fontId="6" fillId="0" borderId="3" xfId="1" applyNumberFormat="1" applyFont="1" applyFill="1" applyBorder="1" applyAlignment="1">
      <alignment horizontal="left" vertical="center"/>
    </xf>
    <xf numFmtId="164" fontId="6" fillId="0" borderId="2" xfId="1" applyNumberFormat="1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left" vertical="center" wrapText="1"/>
    </xf>
    <xf numFmtId="164" fontId="2" fillId="0" borderId="0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9" fontId="2" fillId="0" borderId="4" xfId="2" applyNumberFormat="1" applyFont="1" applyFill="1" applyBorder="1" applyAlignment="1">
      <alignment horizontal="right" vertical="center" wrapText="1"/>
    </xf>
    <xf numFmtId="164" fontId="2" fillId="2" borderId="10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9" fontId="2" fillId="0" borderId="3" xfId="2" applyFont="1" applyFill="1" applyBorder="1" applyAlignment="1">
      <alignment horizontal="right" vertical="center" wrapText="1"/>
    </xf>
    <xf numFmtId="9" fontId="3" fillId="0" borderId="3" xfId="2" applyFont="1" applyFill="1" applyBorder="1" applyAlignment="1">
      <alignment horizontal="right" vertical="center" wrapText="1"/>
    </xf>
    <xf numFmtId="9" fontId="3" fillId="0" borderId="5" xfId="2" applyFont="1" applyFill="1" applyBorder="1" applyAlignment="1">
      <alignment horizontal="right" vertical="center" wrapText="1"/>
    </xf>
    <xf numFmtId="9" fontId="3" fillId="0" borderId="7" xfId="2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center" vertical="center" wrapText="1"/>
    </xf>
    <xf numFmtId="9" fontId="6" fillId="0" borderId="3" xfId="2" applyFont="1" applyFill="1" applyBorder="1" applyAlignment="1" applyProtection="1">
      <alignment vertical="center"/>
      <protection locked="0"/>
    </xf>
    <xf numFmtId="9" fontId="4" fillId="0" borderId="3" xfId="2" applyFont="1" applyFill="1" applyBorder="1" applyAlignment="1" applyProtection="1">
      <alignment vertical="center"/>
      <protection locked="0"/>
    </xf>
    <xf numFmtId="9" fontId="4" fillId="0" borderId="7" xfId="2" applyFont="1" applyFill="1" applyBorder="1" applyAlignment="1" applyProtection="1">
      <alignment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795338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795338</xdr:colOff>
      <xdr:row>0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795338</xdr:colOff>
      <xdr:row>0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795338</xdr:colOff>
      <xdr:row>0</xdr:row>
      <xdr:rowOff>28575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0950" y="0"/>
          <a:ext cx="1557338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topLeftCell="H2" zoomScaleNormal="100" workbookViewId="0">
      <selection activeCell="T6" sqref="T6"/>
    </sheetView>
  </sheetViews>
  <sheetFormatPr baseColWidth="10" defaultRowHeight="12.75" x14ac:dyDescent="0.25"/>
  <cols>
    <col min="1" max="1" width="8.140625" style="4" customWidth="1"/>
    <col min="2" max="2" width="30.140625" style="4" customWidth="1"/>
    <col min="3" max="3" width="14.7109375" style="4" customWidth="1"/>
    <col min="4" max="4" width="16.7109375" style="26" customWidth="1"/>
    <col min="5" max="5" width="17.85546875" style="4" customWidth="1"/>
    <col min="6" max="6" width="16.7109375" style="4" customWidth="1"/>
    <col min="7" max="7" width="15.7109375" style="4" customWidth="1"/>
    <col min="8" max="8" width="16.7109375" style="4" customWidth="1"/>
    <col min="9" max="11" width="17.85546875" style="4" customWidth="1"/>
    <col min="12" max="12" width="15.7109375" style="4" customWidth="1"/>
    <col min="13" max="13" width="13.140625" style="4" customWidth="1"/>
    <col min="14" max="14" width="11.42578125" style="4" customWidth="1"/>
    <col min="15" max="15" width="15" style="18" customWidth="1"/>
    <col min="16" max="16" width="15.7109375" style="18" customWidth="1"/>
    <col min="17" max="17" width="16" style="4" customWidth="1"/>
    <col min="18" max="16384" width="11.42578125" style="4"/>
  </cols>
  <sheetData>
    <row r="1" spans="1:18" x14ac:dyDescent="0.2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8" x14ac:dyDescent="0.25">
      <c r="A2" s="34" t="s">
        <v>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8" x14ac:dyDescent="0.25">
      <c r="A3" s="34" t="s">
        <v>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18" x14ac:dyDescent="0.25">
      <c r="A4" s="34" t="s">
        <v>193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8" ht="13.5" thickBot="1" x14ac:dyDescent="0.3">
      <c r="A5" s="36" t="s">
        <v>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8" ht="78.75" customHeight="1" thickBot="1" x14ac:dyDescent="0.3">
      <c r="A6" s="5" t="s">
        <v>10</v>
      </c>
      <c r="B6" s="5" t="s">
        <v>11</v>
      </c>
      <c r="C6" s="38" t="s">
        <v>12</v>
      </c>
      <c r="D6" s="39" t="s">
        <v>13</v>
      </c>
      <c r="E6" s="5" t="s">
        <v>14</v>
      </c>
      <c r="F6" s="5" t="s">
        <v>15</v>
      </c>
      <c r="G6" s="40" t="s">
        <v>16</v>
      </c>
      <c r="H6" s="40" t="s">
        <v>17</v>
      </c>
      <c r="I6" s="40" t="s">
        <v>18</v>
      </c>
      <c r="J6" s="5" t="s">
        <v>22</v>
      </c>
      <c r="K6" s="5" t="s">
        <v>23</v>
      </c>
      <c r="L6" s="5" t="s">
        <v>19</v>
      </c>
      <c r="M6" s="40" t="s">
        <v>20</v>
      </c>
      <c r="N6" s="40" t="s">
        <v>21</v>
      </c>
      <c r="O6" s="27" t="s">
        <v>196</v>
      </c>
      <c r="P6" s="27" t="s">
        <v>194</v>
      </c>
      <c r="Q6" s="45" t="s">
        <v>195</v>
      </c>
    </row>
    <row r="7" spans="1:18" s="9" customFormat="1" x14ac:dyDescent="0.25">
      <c r="A7" s="6" t="s">
        <v>0</v>
      </c>
      <c r="B7" s="7"/>
      <c r="C7" s="8">
        <f t="shared" ref="C7:N7" si="0">SUM(C8+C20+C56+C88+C95)</f>
        <v>2249202</v>
      </c>
      <c r="D7" s="22">
        <f t="shared" si="0"/>
        <v>-309484</v>
      </c>
      <c r="E7" s="8">
        <f t="shared" si="0"/>
        <v>1939718</v>
      </c>
      <c r="F7" s="8">
        <f t="shared" si="0"/>
        <v>1288985</v>
      </c>
      <c r="G7" s="8">
        <f t="shared" si="0"/>
        <v>67471.8</v>
      </c>
      <c r="H7" s="8">
        <f t="shared" si="0"/>
        <v>527085.50000000012</v>
      </c>
      <c r="I7" s="8">
        <f t="shared" si="0"/>
        <v>1208442.01</v>
      </c>
      <c r="J7" s="8">
        <f t="shared" si="0"/>
        <v>148014.78999999989</v>
      </c>
      <c r="K7" s="8">
        <f t="shared" si="0"/>
        <v>731275.98999999987</v>
      </c>
      <c r="L7" s="8">
        <f t="shared" si="0"/>
        <v>650733</v>
      </c>
      <c r="M7" s="8">
        <f t="shared" si="0"/>
        <v>348178</v>
      </c>
      <c r="N7" s="8">
        <f t="shared" si="0"/>
        <v>860264.01</v>
      </c>
      <c r="O7" s="28">
        <f>SUM(H7/F7)*100%</f>
        <v>0.40891515417169333</v>
      </c>
      <c r="P7" s="46">
        <f>SUM(H7/E7)</f>
        <v>0.27173305604216702</v>
      </c>
      <c r="Q7" s="41">
        <f t="shared" ref="Q7:Q8" si="1">SUM(I7/E7*100%)</f>
        <v>0.62299881219847419</v>
      </c>
      <c r="R7" s="29"/>
    </row>
    <row r="8" spans="1:18" s="9" customFormat="1" x14ac:dyDescent="0.25">
      <c r="A8" s="10" t="s">
        <v>1</v>
      </c>
      <c r="B8" s="7"/>
      <c r="C8" s="11">
        <f>SUM(C9:C19)</f>
        <v>1620928</v>
      </c>
      <c r="D8" s="23">
        <f t="shared" ref="D8:E8" si="2">SUM(D9:D19)</f>
        <v>-32515</v>
      </c>
      <c r="E8" s="7">
        <f t="shared" si="2"/>
        <v>1588413</v>
      </c>
      <c r="F8" s="7">
        <f>SUM(F9:F19)</f>
        <v>939355</v>
      </c>
      <c r="G8" s="1">
        <f>SUM(G9:G19)</f>
        <v>0</v>
      </c>
      <c r="H8" s="1">
        <f>SUM(H9:H19)</f>
        <v>464285.3600000001</v>
      </c>
      <c r="I8" s="1">
        <f>SUM(I9:I19)</f>
        <v>857142.19000000006</v>
      </c>
      <c r="J8" s="7">
        <f t="shared" ref="J8:J71" si="3">SUM(F8+G8-I8)</f>
        <v>82212.809999999939</v>
      </c>
      <c r="K8" s="7">
        <f t="shared" ref="K8" si="4">SUM(E8-I8)</f>
        <v>731270.80999999994</v>
      </c>
      <c r="L8" s="7">
        <f>SUM(E8-F8)</f>
        <v>649058</v>
      </c>
      <c r="M8" s="1">
        <f>SUM(M9:M19)</f>
        <v>331334.7</v>
      </c>
      <c r="N8" s="9">
        <f>SUM(I8-M8)</f>
        <v>525807.49</v>
      </c>
      <c r="O8" s="37">
        <f>SUM(H8/F8)*100%</f>
        <v>0.49425974205704987</v>
      </c>
      <c r="P8" s="46">
        <f>SUM(H8/E8)</f>
        <v>0.29229511468364971</v>
      </c>
      <c r="Q8" s="41">
        <f t="shared" si="1"/>
        <v>0.53962174195250234</v>
      </c>
      <c r="R8" s="29"/>
    </row>
    <row r="9" spans="1:18" x14ac:dyDescent="0.25">
      <c r="A9" s="12" t="s">
        <v>107</v>
      </c>
      <c r="B9" s="13" t="s">
        <v>24</v>
      </c>
      <c r="C9" s="14">
        <v>1302240</v>
      </c>
      <c r="D9" s="24">
        <v>-34370</v>
      </c>
      <c r="E9" s="13">
        <v>1267870</v>
      </c>
      <c r="F9" s="13">
        <v>787667</v>
      </c>
      <c r="G9" s="2">
        <v>0</v>
      </c>
      <c r="H9" s="2">
        <v>371513.32</v>
      </c>
      <c r="I9" s="2">
        <v>758156.66</v>
      </c>
      <c r="J9" s="13">
        <f>SUM(F9-I9)</f>
        <v>29510.339999999967</v>
      </c>
      <c r="K9" s="13">
        <f>SUM(E9-I9)</f>
        <v>509713.33999999997</v>
      </c>
      <c r="L9" s="13">
        <f>SUM(E9-F9)</f>
        <v>480203</v>
      </c>
      <c r="M9" s="2">
        <v>260232.05</v>
      </c>
      <c r="N9" s="4">
        <f>SUM(I9-M9)</f>
        <v>497924.61000000004</v>
      </c>
      <c r="O9" s="21">
        <f>SUM(H9/F9*100%)</f>
        <v>0.4716629235451022</v>
      </c>
      <c r="P9" s="47">
        <f>SUM(H9/E9)</f>
        <v>0.29302161893569528</v>
      </c>
      <c r="Q9" s="42">
        <f>SUM(I9/E9*100%)</f>
        <v>0.59797665375787745</v>
      </c>
      <c r="R9" s="29"/>
    </row>
    <row r="10" spans="1:18" x14ac:dyDescent="0.25">
      <c r="A10" s="12" t="s">
        <v>108</v>
      </c>
      <c r="B10" s="13" t="s">
        <v>25</v>
      </c>
      <c r="C10" s="14">
        <v>54000</v>
      </c>
      <c r="D10" s="24">
        <v>-500</v>
      </c>
      <c r="E10" s="13">
        <v>53500</v>
      </c>
      <c r="F10" s="13">
        <v>22000</v>
      </c>
      <c r="G10" s="2">
        <v>0</v>
      </c>
      <c r="H10" s="2">
        <v>17000</v>
      </c>
      <c r="I10" s="2">
        <v>20000</v>
      </c>
      <c r="J10" s="13">
        <f t="shared" si="3"/>
        <v>2000</v>
      </c>
      <c r="K10" s="13">
        <f t="shared" ref="K10:K73" si="5">SUM(E10-I10)</f>
        <v>33500</v>
      </c>
      <c r="L10" s="13">
        <f t="shared" ref="L10:L73" si="6">SUM(E10-F10)</f>
        <v>31500</v>
      </c>
      <c r="M10" s="2">
        <v>14920.82</v>
      </c>
      <c r="N10" s="4">
        <f t="shared" ref="N10:N73" si="7">SUM(I10-M10)</f>
        <v>5079.18</v>
      </c>
      <c r="O10" s="21">
        <f t="shared" ref="O10:O73" si="8">SUM(H10/F10*100%)</f>
        <v>0.77272727272727271</v>
      </c>
      <c r="P10" s="47">
        <f t="shared" ref="P10:P73" si="9">SUM(H10/E10)</f>
        <v>0.31775700934579437</v>
      </c>
      <c r="Q10" s="42">
        <f>SUM(I10/E10*100%)</f>
        <v>0.37383177570093457</v>
      </c>
    </row>
    <row r="11" spans="1:18" x14ac:dyDescent="0.25">
      <c r="A11" s="12" t="s">
        <v>109</v>
      </c>
      <c r="B11" s="13" t="s">
        <v>26</v>
      </c>
      <c r="C11" s="14">
        <v>36850</v>
      </c>
      <c r="D11" s="24">
        <v>0</v>
      </c>
      <c r="E11" s="13">
        <v>36850</v>
      </c>
      <c r="F11" s="13">
        <v>13000</v>
      </c>
      <c r="G11" s="2">
        <v>0</v>
      </c>
      <c r="H11" s="2">
        <v>9163.4500000000007</v>
      </c>
      <c r="I11" s="2">
        <v>9163.4500000000007</v>
      </c>
      <c r="J11" s="13">
        <f t="shared" si="3"/>
        <v>3836.5499999999993</v>
      </c>
      <c r="K11" s="13">
        <f t="shared" si="5"/>
        <v>27686.55</v>
      </c>
      <c r="L11" s="13">
        <f t="shared" si="6"/>
        <v>23850</v>
      </c>
      <c r="M11" s="2">
        <v>8444.14</v>
      </c>
      <c r="N11" s="4">
        <f t="shared" si="7"/>
        <v>719.31000000000131</v>
      </c>
      <c r="O11" s="21">
        <f t="shared" si="8"/>
        <v>0.70488076923076926</v>
      </c>
      <c r="P11" s="47">
        <f t="shared" si="9"/>
        <v>0.24866892808683855</v>
      </c>
      <c r="Q11" s="42">
        <f t="shared" ref="Q11:Q74" si="10">SUM(I11/E11*100%)</f>
        <v>0.24866892808683855</v>
      </c>
    </row>
    <row r="12" spans="1:18" x14ac:dyDescent="0.25">
      <c r="A12" s="12" t="s">
        <v>110</v>
      </c>
      <c r="B12" s="13" t="s">
        <v>27</v>
      </c>
      <c r="C12" s="14">
        <v>174511</v>
      </c>
      <c r="D12" s="24">
        <v>-13678</v>
      </c>
      <c r="E12" s="13">
        <v>160833</v>
      </c>
      <c r="F12" s="13">
        <v>59037</v>
      </c>
      <c r="G12" s="2">
        <v>0</v>
      </c>
      <c r="H12" s="2">
        <v>38346.57</v>
      </c>
      <c r="I12" s="2">
        <v>41113.24</v>
      </c>
      <c r="J12" s="13">
        <f t="shared" si="3"/>
        <v>17923.760000000002</v>
      </c>
      <c r="K12" s="13">
        <f t="shared" si="5"/>
        <v>119719.76000000001</v>
      </c>
      <c r="L12" s="13">
        <f t="shared" si="6"/>
        <v>101796</v>
      </c>
      <c r="M12" s="2">
        <v>27033.3</v>
      </c>
      <c r="N12" s="4">
        <f t="shared" si="7"/>
        <v>14079.939999999999</v>
      </c>
      <c r="O12" s="21">
        <f t="shared" si="8"/>
        <v>0.64953452919355659</v>
      </c>
      <c r="P12" s="47">
        <f t="shared" si="9"/>
        <v>0.23842476357463954</v>
      </c>
      <c r="Q12" s="42">
        <f t="shared" si="10"/>
        <v>0.25562689249096887</v>
      </c>
    </row>
    <row r="13" spans="1:18" x14ac:dyDescent="0.25">
      <c r="A13" s="12" t="s">
        <v>111</v>
      </c>
      <c r="B13" s="13" t="s">
        <v>28</v>
      </c>
      <c r="C13" s="14">
        <v>20074</v>
      </c>
      <c r="D13" s="24">
        <v>-1530</v>
      </c>
      <c r="E13" s="13">
        <v>18544</v>
      </c>
      <c r="F13" s="13">
        <v>6835</v>
      </c>
      <c r="G13" s="2">
        <v>0</v>
      </c>
      <c r="H13" s="2">
        <v>4377.21</v>
      </c>
      <c r="I13" s="2">
        <v>4757.63</v>
      </c>
      <c r="J13" s="13">
        <f t="shared" si="3"/>
        <v>2077.37</v>
      </c>
      <c r="K13" s="13">
        <f t="shared" si="5"/>
        <v>13786.369999999999</v>
      </c>
      <c r="L13" s="13">
        <f t="shared" si="6"/>
        <v>11709</v>
      </c>
      <c r="M13" s="2">
        <v>3152.7</v>
      </c>
      <c r="N13" s="4">
        <f t="shared" si="7"/>
        <v>1604.9300000000003</v>
      </c>
      <c r="O13" s="21">
        <f t="shared" si="8"/>
        <v>0.6404111192392099</v>
      </c>
      <c r="P13" s="47">
        <f t="shared" si="9"/>
        <v>0.23604454270923209</v>
      </c>
      <c r="Q13" s="42">
        <f t="shared" si="10"/>
        <v>0.25655899482312339</v>
      </c>
    </row>
    <row r="14" spans="1:18" x14ac:dyDescent="0.25">
      <c r="A14" s="12" t="s">
        <v>112</v>
      </c>
      <c r="B14" s="13" t="s">
        <v>29</v>
      </c>
      <c r="C14" s="14">
        <v>29238</v>
      </c>
      <c r="D14" s="24">
        <v>0</v>
      </c>
      <c r="E14" s="13">
        <v>29238</v>
      </c>
      <c r="F14" s="13">
        <v>29238</v>
      </c>
      <c r="G14" s="2">
        <v>0</v>
      </c>
      <c r="H14" s="2">
        <v>6411.58</v>
      </c>
      <c r="I14" s="2">
        <v>6469.68</v>
      </c>
      <c r="J14" s="13">
        <f t="shared" si="3"/>
        <v>22768.32</v>
      </c>
      <c r="K14" s="13">
        <f t="shared" si="5"/>
        <v>22768.32</v>
      </c>
      <c r="L14" s="13">
        <f t="shared" si="6"/>
        <v>0</v>
      </c>
      <c r="M14" s="2">
        <v>4634.28</v>
      </c>
      <c r="N14" s="4">
        <f t="shared" si="7"/>
        <v>1835.4000000000005</v>
      </c>
      <c r="O14" s="21">
        <f t="shared" si="8"/>
        <v>0.21928928107257678</v>
      </c>
      <c r="P14" s="47">
        <f t="shared" si="9"/>
        <v>0.21928928107257678</v>
      </c>
      <c r="Q14" s="42">
        <f t="shared" si="10"/>
        <v>0.2212764210958342</v>
      </c>
    </row>
    <row r="15" spans="1:18" x14ac:dyDescent="0.25">
      <c r="A15" s="12" t="s">
        <v>113</v>
      </c>
      <c r="B15" s="13" t="s">
        <v>30</v>
      </c>
      <c r="C15" s="14">
        <v>4015</v>
      </c>
      <c r="D15" s="24">
        <v>-181</v>
      </c>
      <c r="E15" s="13">
        <v>3834</v>
      </c>
      <c r="F15" s="13">
        <v>3834</v>
      </c>
      <c r="G15" s="2">
        <v>0</v>
      </c>
      <c r="H15" s="2">
        <v>975.53</v>
      </c>
      <c r="I15" s="2">
        <v>983.83</v>
      </c>
      <c r="J15" s="13">
        <f t="shared" si="3"/>
        <v>2850.17</v>
      </c>
      <c r="K15" s="13">
        <f t="shared" si="5"/>
        <v>2850.17</v>
      </c>
      <c r="L15" s="13">
        <f t="shared" si="6"/>
        <v>0</v>
      </c>
      <c r="M15" s="2">
        <v>967.23</v>
      </c>
      <c r="N15" s="4">
        <f t="shared" si="7"/>
        <v>16.600000000000023</v>
      </c>
      <c r="O15" s="21">
        <f t="shared" si="8"/>
        <v>0.25444183620239957</v>
      </c>
      <c r="P15" s="47">
        <f t="shared" si="9"/>
        <v>0.25444183620239957</v>
      </c>
      <c r="Q15" s="42">
        <f t="shared" si="10"/>
        <v>0.25660667709963486</v>
      </c>
    </row>
    <row r="16" spans="1:18" x14ac:dyDescent="0.25">
      <c r="A16" s="12" t="s">
        <v>114</v>
      </c>
      <c r="B16" s="13" t="s">
        <v>31</v>
      </c>
      <c r="C16" s="14">
        <v>0</v>
      </c>
      <c r="D16" s="24">
        <v>3034</v>
      </c>
      <c r="E16" s="13">
        <v>3034</v>
      </c>
      <c r="F16" s="13">
        <v>3034</v>
      </c>
      <c r="G16" s="2">
        <v>0</v>
      </c>
      <c r="H16" s="2">
        <v>3033.33</v>
      </c>
      <c r="I16" s="2">
        <v>3033.33</v>
      </c>
      <c r="J16" s="13">
        <f t="shared" si="3"/>
        <v>0.67000000000007276</v>
      </c>
      <c r="K16" s="13">
        <f t="shared" si="5"/>
        <v>0.67000000000007276</v>
      </c>
      <c r="L16" s="13">
        <f t="shared" si="6"/>
        <v>0</v>
      </c>
      <c r="M16" s="2">
        <v>0</v>
      </c>
      <c r="N16" s="4">
        <f t="shared" si="7"/>
        <v>3033.33</v>
      </c>
      <c r="O16" s="21">
        <f t="shared" si="8"/>
        <v>0.99977916941331568</v>
      </c>
      <c r="P16" s="47">
        <f t="shared" si="9"/>
        <v>0.99977916941331568</v>
      </c>
      <c r="Q16" s="42">
        <f t="shared" si="10"/>
        <v>0.99977916941331568</v>
      </c>
    </row>
    <row r="17" spans="1:17" x14ac:dyDescent="0.25">
      <c r="A17" s="12" t="s">
        <v>115</v>
      </c>
      <c r="B17" s="13" t="s">
        <v>25</v>
      </c>
      <c r="C17" s="14">
        <v>0</v>
      </c>
      <c r="D17" s="24">
        <v>467</v>
      </c>
      <c r="E17" s="13">
        <v>467</v>
      </c>
      <c r="F17" s="13">
        <v>467</v>
      </c>
      <c r="G17" s="2">
        <v>0</v>
      </c>
      <c r="H17" s="2">
        <v>466.67</v>
      </c>
      <c r="I17" s="2">
        <v>466.67</v>
      </c>
      <c r="J17" s="13">
        <f t="shared" si="3"/>
        <v>0.32999999999998408</v>
      </c>
      <c r="K17" s="13">
        <f t="shared" si="5"/>
        <v>0.32999999999998408</v>
      </c>
      <c r="L17" s="13">
        <f t="shared" si="6"/>
        <v>0</v>
      </c>
      <c r="M17" s="2">
        <v>0</v>
      </c>
      <c r="N17" s="4">
        <f t="shared" si="7"/>
        <v>466.67</v>
      </c>
      <c r="O17" s="21">
        <f t="shared" si="8"/>
        <v>0.99929336188436835</v>
      </c>
      <c r="P17" s="47">
        <f t="shared" si="9"/>
        <v>0.99929336188436835</v>
      </c>
      <c r="Q17" s="42">
        <f t="shared" si="10"/>
        <v>0.99929336188436835</v>
      </c>
    </row>
    <row r="18" spans="1:17" x14ac:dyDescent="0.25">
      <c r="A18" s="12" t="s">
        <v>116</v>
      </c>
      <c r="B18" s="13" t="s">
        <v>26</v>
      </c>
      <c r="C18" s="14">
        <v>0</v>
      </c>
      <c r="D18" s="24">
        <v>444</v>
      </c>
      <c r="E18" s="13">
        <v>444</v>
      </c>
      <c r="F18" s="13">
        <v>444</v>
      </c>
      <c r="G18" s="2">
        <v>0</v>
      </c>
      <c r="H18" s="2">
        <v>443.05</v>
      </c>
      <c r="I18" s="2">
        <v>443.05</v>
      </c>
      <c r="J18" s="13">
        <f t="shared" si="3"/>
        <v>0.94999999999998863</v>
      </c>
      <c r="K18" s="13">
        <f t="shared" si="5"/>
        <v>0.94999999999998863</v>
      </c>
      <c r="L18" s="13">
        <f t="shared" si="6"/>
        <v>0</v>
      </c>
      <c r="M18" s="2">
        <v>0</v>
      </c>
      <c r="N18" s="4">
        <f t="shared" si="7"/>
        <v>443.05</v>
      </c>
      <c r="O18" s="21">
        <f t="shared" si="8"/>
        <v>0.99786036036036041</v>
      </c>
      <c r="P18" s="47">
        <f t="shared" si="9"/>
        <v>0.99786036036036041</v>
      </c>
      <c r="Q18" s="42">
        <f t="shared" si="10"/>
        <v>0.99786036036036041</v>
      </c>
    </row>
    <row r="19" spans="1:17" x14ac:dyDescent="0.25">
      <c r="A19" s="12" t="s">
        <v>117</v>
      </c>
      <c r="B19" s="13" t="s">
        <v>32</v>
      </c>
      <c r="C19" s="14">
        <v>0</v>
      </c>
      <c r="D19" s="24">
        <v>13799</v>
      </c>
      <c r="E19" s="13">
        <v>13799</v>
      </c>
      <c r="F19" s="13">
        <v>13799</v>
      </c>
      <c r="G19" s="2">
        <v>0</v>
      </c>
      <c r="H19" s="2">
        <v>12554.65</v>
      </c>
      <c r="I19" s="2">
        <v>12554.65</v>
      </c>
      <c r="J19" s="13">
        <f t="shared" si="3"/>
        <v>1244.3500000000004</v>
      </c>
      <c r="K19" s="13">
        <f t="shared" si="5"/>
        <v>1244.3500000000004</v>
      </c>
      <c r="L19" s="13">
        <f t="shared" si="6"/>
        <v>0</v>
      </c>
      <c r="M19" s="2">
        <v>11950.18</v>
      </c>
      <c r="N19" s="4">
        <f t="shared" si="7"/>
        <v>604.46999999999935</v>
      </c>
      <c r="O19" s="21">
        <f t="shared" si="8"/>
        <v>0.9098231755924342</v>
      </c>
      <c r="P19" s="47">
        <f t="shared" si="9"/>
        <v>0.9098231755924342</v>
      </c>
      <c r="Q19" s="42">
        <f t="shared" si="10"/>
        <v>0.9098231755924342</v>
      </c>
    </row>
    <row r="20" spans="1:17" s="9" customFormat="1" x14ac:dyDescent="0.25">
      <c r="A20" s="30" t="s">
        <v>2</v>
      </c>
      <c r="B20" s="31"/>
      <c r="C20" s="11">
        <f>SUM(C21:C55)</f>
        <v>387250</v>
      </c>
      <c r="D20" s="23">
        <f t="shared" ref="D20:F20" si="11">SUM(D21:D55)</f>
        <v>-111927</v>
      </c>
      <c r="E20" s="7">
        <f t="shared" si="11"/>
        <v>275323</v>
      </c>
      <c r="F20" s="7">
        <f t="shared" si="11"/>
        <v>274823</v>
      </c>
      <c r="G20" s="1">
        <f>SUM(G21:G55)</f>
        <v>67471.8</v>
      </c>
      <c r="H20" s="1">
        <f>SUM(H21:H55)</f>
        <v>51840.509999999995</v>
      </c>
      <c r="I20" s="1">
        <f>SUM(I21:I55)</f>
        <v>275319.76</v>
      </c>
      <c r="J20" s="7">
        <f t="shared" si="3"/>
        <v>66975.039999999979</v>
      </c>
      <c r="K20" s="7">
        <f t="shared" si="5"/>
        <v>3.2399999999906868</v>
      </c>
      <c r="L20" s="7">
        <f t="shared" si="6"/>
        <v>500</v>
      </c>
      <c r="M20" s="1">
        <f>SUM(M21:M55)</f>
        <v>14149.87</v>
      </c>
      <c r="N20" s="9">
        <f t="shared" si="7"/>
        <v>261169.89</v>
      </c>
      <c r="O20" s="20">
        <f t="shared" si="8"/>
        <v>0.18863235609828871</v>
      </c>
      <c r="P20" s="46">
        <f t="shared" si="9"/>
        <v>0.18828979053693295</v>
      </c>
      <c r="Q20" s="41">
        <f t="shared" si="10"/>
        <v>0.99998823200386455</v>
      </c>
    </row>
    <row r="21" spans="1:17" x14ac:dyDescent="0.25">
      <c r="A21" s="12" t="s">
        <v>118</v>
      </c>
      <c r="B21" s="13" t="s">
        <v>33</v>
      </c>
      <c r="C21" s="14">
        <v>120000</v>
      </c>
      <c r="D21" s="24">
        <v>-102028</v>
      </c>
      <c r="E21" s="13">
        <v>17972</v>
      </c>
      <c r="F21" s="13">
        <v>17972</v>
      </c>
      <c r="G21" s="2">
        <v>17971.8</v>
      </c>
      <c r="H21" s="2">
        <v>0</v>
      </c>
      <c r="I21" s="2">
        <v>17971.8</v>
      </c>
      <c r="J21" s="13">
        <f t="shared" si="3"/>
        <v>17972.000000000004</v>
      </c>
      <c r="K21" s="13">
        <f t="shared" si="5"/>
        <v>0.2000000000007276</v>
      </c>
      <c r="L21" s="13">
        <f t="shared" si="6"/>
        <v>0</v>
      </c>
      <c r="M21" s="2">
        <v>0</v>
      </c>
      <c r="N21" s="4">
        <f t="shared" si="7"/>
        <v>17971.8</v>
      </c>
      <c r="O21" s="21">
        <f t="shared" si="8"/>
        <v>0</v>
      </c>
      <c r="P21" s="47">
        <f t="shared" si="9"/>
        <v>0</v>
      </c>
      <c r="Q21" s="42">
        <f t="shared" si="10"/>
        <v>0.9999888715780102</v>
      </c>
    </row>
    <row r="22" spans="1:17" x14ac:dyDescent="0.25">
      <c r="A22" s="12" t="s">
        <v>119</v>
      </c>
      <c r="B22" s="13" t="s">
        <v>34</v>
      </c>
      <c r="C22" s="14">
        <v>3500</v>
      </c>
      <c r="D22" s="24">
        <v>-3500</v>
      </c>
      <c r="E22" s="13">
        <v>0</v>
      </c>
      <c r="F22" s="13">
        <v>0</v>
      </c>
      <c r="G22" s="2">
        <v>0</v>
      </c>
      <c r="H22" s="2">
        <v>0</v>
      </c>
      <c r="I22" s="2">
        <v>0</v>
      </c>
      <c r="J22" s="13">
        <f t="shared" si="3"/>
        <v>0</v>
      </c>
      <c r="K22" s="13">
        <f t="shared" si="5"/>
        <v>0</v>
      </c>
      <c r="L22" s="13">
        <f t="shared" si="6"/>
        <v>0</v>
      </c>
      <c r="M22" s="2">
        <v>0</v>
      </c>
      <c r="N22" s="4">
        <f t="shared" si="7"/>
        <v>0</v>
      </c>
      <c r="O22" s="21">
        <v>0</v>
      </c>
      <c r="P22" s="47">
        <v>0</v>
      </c>
      <c r="Q22" s="42">
        <v>0</v>
      </c>
    </row>
    <row r="23" spans="1:17" x14ac:dyDescent="0.25">
      <c r="A23" s="12" t="s">
        <v>120</v>
      </c>
      <c r="B23" s="13" t="s">
        <v>35</v>
      </c>
      <c r="C23" s="14">
        <v>4000</v>
      </c>
      <c r="D23" s="24">
        <v>-1688</v>
      </c>
      <c r="E23" s="13">
        <v>2312</v>
      </c>
      <c r="F23" s="13">
        <v>2312</v>
      </c>
      <c r="G23" s="2">
        <v>0</v>
      </c>
      <c r="H23" s="2">
        <v>2311.1999999999998</v>
      </c>
      <c r="I23" s="2">
        <v>2311.1999999999998</v>
      </c>
      <c r="J23" s="13">
        <f t="shared" si="3"/>
        <v>0.8000000000001819</v>
      </c>
      <c r="K23" s="13">
        <f t="shared" si="5"/>
        <v>0.8000000000001819</v>
      </c>
      <c r="L23" s="13">
        <f t="shared" si="6"/>
        <v>0</v>
      </c>
      <c r="M23" s="2">
        <v>0</v>
      </c>
      <c r="N23" s="4">
        <f t="shared" si="7"/>
        <v>2311.1999999999998</v>
      </c>
      <c r="O23" s="21">
        <f t="shared" si="8"/>
        <v>0.99965397923875421</v>
      </c>
      <c r="P23" s="47">
        <f t="shared" si="9"/>
        <v>0.99965397923875421</v>
      </c>
      <c r="Q23" s="42">
        <f t="shared" si="10"/>
        <v>0.99965397923875421</v>
      </c>
    </row>
    <row r="24" spans="1:17" x14ac:dyDescent="0.25">
      <c r="A24" s="12" t="s">
        <v>121</v>
      </c>
      <c r="B24" s="13" t="s">
        <v>36</v>
      </c>
      <c r="C24" s="14">
        <v>3000</v>
      </c>
      <c r="D24" s="24">
        <v>-3000</v>
      </c>
      <c r="E24" s="13">
        <v>0</v>
      </c>
      <c r="F24" s="13">
        <v>0</v>
      </c>
      <c r="G24" s="2">
        <v>0</v>
      </c>
      <c r="H24" s="2">
        <v>0</v>
      </c>
      <c r="I24" s="2">
        <v>0</v>
      </c>
      <c r="J24" s="13">
        <f t="shared" si="3"/>
        <v>0</v>
      </c>
      <c r="K24" s="13">
        <f t="shared" si="5"/>
        <v>0</v>
      </c>
      <c r="L24" s="13">
        <f t="shared" si="6"/>
        <v>0</v>
      </c>
      <c r="M24" s="2">
        <v>0</v>
      </c>
      <c r="N24" s="4">
        <f t="shared" si="7"/>
        <v>0</v>
      </c>
      <c r="O24" s="21">
        <v>0</v>
      </c>
      <c r="P24" s="47">
        <v>0</v>
      </c>
      <c r="Q24" s="42">
        <v>0</v>
      </c>
    </row>
    <row r="25" spans="1:17" x14ac:dyDescent="0.25">
      <c r="A25" s="12" t="s">
        <v>122</v>
      </c>
      <c r="B25" s="13" t="s">
        <v>37</v>
      </c>
      <c r="C25" s="14">
        <v>3000</v>
      </c>
      <c r="D25" s="24">
        <v>-1659</v>
      </c>
      <c r="E25" s="13">
        <v>1341</v>
      </c>
      <c r="F25" s="13">
        <v>1341</v>
      </c>
      <c r="G25" s="2">
        <v>0</v>
      </c>
      <c r="H25" s="2">
        <v>1284</v>
      </c>
      <c r="I25" s="2">
        <v>1340.4</v>
      </c>
      <c r="J25" s="13">
        <f t="shared" si="3"/>
        <v>0.59999999999990905</v>
      </c>
      <c r="K25" s="13">
        <f t="shared" si="5"/>
        <v>0.59999999999990905</v>
      </c>
      <c r="L25" s="13">
        <f t="shared" si="6"/>
        <v>0</v>
      </c>
      <c r="M25" s="2">
        <v>0</v>
      </c>
      <c r="N25" s="4">
        <f t="shared" si="7"/>
        <v>1340.4</v>
      </c>
      <c r="O25" s="21">
        <f t="shared" si="8"/>
        <v>0.95749440715883671</v>
      </c>
      <c r="P25" s="47">
        <f t="shared" si="9"/>
        <v>0.95749440715883671</v>
      </c>
      <c r="Q25" s="42">
        <f t="shared" si="10"/>
        <v>0.99955257270693521</v>
      </c>
    </row>
    <row r="26" spans="1:17" x14ac:dyDescent="0.25">
      <c r="A26" s="12" t="s">
        <v>123</v>
      </c>
      <c r="B26" s="13" t="s">
        <v>38</v>
      </c>
      <c r="C26" s="14">
        <v>2000</v>
      </c>
      <c r="D26" s="24">
        <v>-2000</v>
      </c>
      <c r="E26" s="13">
        <v>0</v>
      </c>
      <c r="F26" s="13">
        <v>0</v>
      </c>
      <c r="G26" s="2">
        <v>0</v>
      </c>
      <c r="H26" s="2">
        <v>0</v>
      </c>
      <c r="I26" s="2">
        <v>0</v>
      </c>
      <c r="J26" s="13">
        <f t="shared" si="3"/>
        <v>0</v>
      </c>
      <c r="K26" s="13">
        <f t="shared" si="5"/>
        <v>0</v>
      </c>
      <c r="L26" s="13">
        <f t="shared" si="6"/>
        <v>0</v>
      </c>
      <c r="M26" s="2">
        <v>0</v>
      </c>
      <c r="N26" s="4">
        <f t="shared" si="7"/>
        <v>0</v>
      </c>
      <c r="O26" s="21">
        <v>0</v>
      </c>
      <c r="P26" s="47">
        <v>0</v>
      </c>
      <c r="Q26" s="42">
        <v>0</v>
      </c>
    </row>
    <row r="27" spans="1:17" x14ac:dyDescent="0.25">
      <c r="A27" s="12" t="s">
        <v>124</v>
      </c>
      <c r="B27" s="13" t="s">
        <v>39</v>
      </c>
      <c r="C27" s="14">
        <v>1000</v>
      </c>
      <c r="D27" s="24">
        <v>-1000</v>
      </c>
      <c r="E27" s="13">
        <v>0</v>
      </c>
      <c r="F27" s="13">
        <v>0</v>
      </c>
      <c r="G27" s="2">
        <v>0</v>
      </c>
      <c r="H27" s="2">
        <v>0</v>
      </c>
      <c r="I27" s="2">
        <v>0</v>
      </c>
      <c r="J27" s="13">
        <f t="shared" si="3"/>
        <v>0</v>
      </c>
      <c r="K27" s="13">
        <f t="shared" si="5"/>
        <v>0</v>
      </c>
      <c r="L27" s="13">
        <f t="shared" si="6"/>
        <v>0</v>
      </c>
      <c r="M27" s="2">
        <v>0</v>
      </c>
      <c r="N27" s="4">
        <f t="shared" si="7"/>
        <v>0</v>
      </c>
      <c r="O27" s="21">
        <v>0</v>
      </c>
      <c r="P27" s="47">
        <v>0</v>
      </c>
      <c r="Q27" s="42">
        <v>0</v>
      </c>
    </row>
    <row r="28" spans="1:17" x14ac:dyDescent="0.25">
      <c r="A28" s="12" t="s">
        <v>125</v>
      </c>
      <c r="B28" s="13" t="s">
        <v>40</v>
      </c>
      <c r="C28" s="14">
        <v>500</v>
      </c>
      <c r="D28" s="24">
        <v>-500</v>
      </c>
      <c r="E28" s="13">
        <v>0</v>
      </c>
      <c r="F28" s="13">
        <v>0</v>
      </c>
      <c r="G28" s="2">
        <v>0</v>
      </c>
      <c r="H28" s="2">
        <v>0</v>
      </c>
      <c r="I28" s="2">
        <v>0</v>
      </c>
      <c r="J28" s="13">
        <f t="shared" si="3"/>
        <v>0</v>
      </c>
      <c r="K28" s="13">
        <f t="shared" si="5"/>
        <v>0</v>
      </c>
      <c r="L28" s="13">
        <f t="shared" si="6"/>
        <v>0</v>
      </c>
      <c r="M28" s="2">
        <v>0</v>
      </c>
      <c r="N28" s="4">
        <f t="shared" si="7"/>
        <v>0</v>
      </c>
      <c r="O28" s="21">
        <v>0</v>
      </c>
      <c r="P28" s="47">
        <v>0</v>
      </c>
      <c r="Q28" s="42">
        <v>0</v>
      </c>
    </row>
    <row r="29" spans="1:17" x14ac:dyDescent="0.25">
      <c r="A29" s="12" t="s">
        <v>126</v>
      </c>
      <c r="B29" s="13" t="s">
        <v>41</v>
      </c>
      <c r="C29" s="14">
        <v>28500</v>
      </c>
      <c r="D29" s="24">
        <v>-26933</v>
      </c>
      <c r="E29" s="13">
        <v>1567</v>
      </c>
      <c r="F29" s="13">
        <v>1567</v>
      </c>
      <c r="G29" s="2">
        <v>0</v>
      </c>
      <c r="H29" s="2">
        <v>1566.98</v>
      </c>
      <c r="I29" s="2">
        <v>1566.98</v>
      </c>
      <c r="J29" s="13">
        <f t="shared" si="3"/>
        <v>1.999999999998181E-2</v>
      </c>
      <c r="K29" s="13">
        <f t="shared" si="5"/>
        <v>1.999999999998181E-2</v>
      </c>
      <c r="L29" s="13">
        <f t="shared" si="6"/>
        <v>0</v>
      </c>
      <c r="M29" s="2">
        <v>1566.98</v>
      </c>
      <c r="N29" s="4">
        <f t="shared" si="7"/>
        <v>0</v>
      </c>
      <c r="O29" s="21">
        <f t="shared" si="8"/>
        <v>0.99998723675813661</v>
      </c>
      <c r="P29" s="47">
        <f t="shared" si="9"/>
        <v>0.99998723675813661</v>
      </c>
      <c r="Q29" s="42">
        <f t="shared" si="10"/>
        <v>0.99998723675813661</v>
      </c>
    </row>
    <row r="30" spans="1:17" x14ac:dyDescent="0.25">
      <c r="A30" s="12" t="s">
        <v>127</v>
      </c>
      <c r="B30" s="13" t="s">
        <v>42</v>
      </c>
      <c r="C30" s="14">
        <v>15000</v>
      </c>
      <c r="D30" s="24">
        <v>-13771</v>
      </c>
      <c r="E30" s="13">
        <v>1229</v>
      </c>
      <c r="F30" s="13">
        <v>1229</v>
      </c>
      <c r="G30" s="2">
        <v>0</v>
      </c>
      <c r="H30" s="2">
        <v>1228.22</v>
      </c>
      <c r="I30" s="2">
        <v>1228.22</v>
      </c>
      <c r="J30" s="13">
        <f t="shared" si="3"/>
        <v>0.77999999999997272</v>
      </c>
      <c r="K30" s="13">
        <f t="shared" si="5"/>
        <v>0.77999999999997272</v>
      </c>
      <c r="L30" s="13">
        <f t="shared" si="6"/>
        <v>0</v>
      </c>
      <c r="M30" s="2">
        <v>1228.22</v>
      </c>
      <c r="N30" s="4">
        <f t="shared" si="7"/>
        <v>0</v>
      </c>
      <c r="O30" s="21">
        <f t="shared" si="8"/>
        <v>0.99936533767290481</v>
      </c>
      <c r="P30" s="47">
        <f t="shared" si="9"/>
        <v>0.99936533767290481</v>
      </c>
      <c r="Q30" s="42">
        <f t="shared" si="10"/>
        <v>0.99936533767290481</v>
      </c>
    </row>
    <row r="31" spans="1:17" x14ac:dyDescent="0.25">
      <c r="A31" s="12" t="s">
        <v>128</v>
      </c>
      <c r="B31" s="13" t="s">
        <v>43</v>
      </c>
      <c r="C31" s="14">
        <v>25000</v>
      </c>
      <c r="D31" s="24">
        <v>-20975</v>
      </c>
      <c r="E31" s="13">
        <v>4025</v>
      </c>
      <c r="F31" s="13">
        <v>4025</v>
      </c>
      <c r="G31" s="2">
        <v>0</v>
      </c>
      <c r="H31" s="2">
        <v>4024.4</v>
      </c>
      <c r="I31" s="2">
        <v>4024.4</v>
      </c>
      <c r="J31" s="13">
        <f t="shared" si="3"/>
        <v>0.59999999999990905</v>
      </c>
      <c r="K31" s="13">
        <f t="shared" si="5"/>
        <v>0.59999999999990905</v>
      </c>
      <c r="L31" s="13">
        <f t="shared" si="6"/>
        <v>0</v>
      </c>
      <c r="M31" s="2">
        <v>0</v>
      </c>
      <c r="N31" s="4">
        <f t="shared" si="7"/>
        <v>4024.4</v>
      </c>
      <c r="O31" s="21">
        <f t="shared" si="8"/>
        <v>0.99985093167701866</v>
      </c>
      <c r="P31" s="47">
        <f t="shared" si="9"/>
        <v>0.99985093167701866</v>
      </c>
      <c r="Q31" s="42">
        <f t="shared" si="10"/>
        <v>0.99985093167701866</v>
      </c>
    </row>
    <row r="32" spans="1:17" x14ac:dyDescent="0.25">
      <c r="A32" s="12" t="s">
        <v>129</v>
      </c>
      <c r="B32" s="13" t="s">
        <v>44</v>
      </c>
      <c r="C32" s="14">
        <v>10000</v>
      </c>
      <c r="D32" s="24">
        <v>-8074</v>
      </c>
      <c r="E32" s="13">
        <v>1926</v>
      </c>
      <c r="F32" s="13">
        <v>1926</v>
      </c>
      <c r="G32" s="2">
        <v>0</v>
      </c>
      <c r="H32" s="2">
        <v>1926</v>
      </c>
      <c r="I32" s="2">
        <v>1926</v>
      </c>
      <c r="J32" s="13">
        <f t="shared" si="3"/>
        <v>0</v>
      </c>
      <c r="K32" s="13">
        <f t="shared" si="5"/>
        <v>0</v>
      </c>
      <c r="L32" s="13">
        <f t="shared" si="6"/>
        <v>0</v>
      </c>
      <c r="M32" s="2">
        <v>0</v>
      </c>
      <c r="N32" s="4">
        <f t="shared" si="7"/>
        <v>1926</v>
      </c>
      <c r="O32" s="21">
        <f t="shared" si="8"/>
        <v>1</v>
      </c>
      <c r="P32" s="47">
        <f t="shared" si="9"/>
        <v>1</v>
      </c>
      <c r="Q32" s="42">
        <f t="shared" si="10"/>
        <v>1</v>
      </c>
    </row>
    <row r="33" spans="1:17" x14ac:dyDescent="0.25">
      <c r="A33" s="12" t="s">
        <v>130</v>
      </c>
      <c r="B33" s="13" t="s">
        <v>45</v>
      </c>
      <c r="C33" s="14">
        <v>10000</v>
      </c>
      <c r="D33" s="24">
        <v>0</v>
      </c>
      <c r="E33" s="13">
        <v>10000</v>
      </c>
      <c r="F33" s="13">
        <v>10000</v>
      </c>
      <c r="G33" s="2">
        <v>0</v>
      </c>
      <c r="H33" s="2">
        <v>438.7</v>
      </c>
      <c r="I33" s="2">
        <v>9999.9</v>
      </c>
      <c r="J33" s="13">
        <f t="shared" si="3"/>
        <v>0.1000000000003638</v>
      </c>
      <c r="K33" s="13">
        <f t="shared" si="5"/>
        <v>0.1000000000003638</v>
      </c>
      <c r="L33" s="13">
        <f t="shared" si="6"/>
        <v>0</v>
      </c>
      <c r="M33" s="2">
        <v>438.7</v>
      </c>
      <c r="N33" s="4">
        <f t="shared" si="7"/>
        <v>9561.1999999999989</v>
      </c>
      <c r="O33" s="21">
        <f t="shared" si="8"/>
        <v>4.3869999999999999E-2</v>
      </c>
      <c r="P33" s="47">
        <f t="shared" si="9"/>
        <v>4.3869999999999999E-2</v>
      </c>
      <c r="Q33" s="42">
        <f t="shared" si="10"/>
        <v>0.99998999999999993</v>
      </c>
    </row>
    <row r="34" spans="1:17" x14ac:dyDescent="0.25">
      <c r="A34" s="12" t="s">
        <v>131</v>
      </c>
      <c r="B34" s="13" t="s">
        <v>46</v>
      </c>
      <c r="C34" s="14">
        <v>5000</v>
      </c>
      <c r="D34" s="24">
        <v>32000</v>
      </c>
      <c r="E34" s="13">
        <v>37000</v>
      </c>
      <c r="F34" s="13">
        <v>37000</v>
      </c>
      <c r="G34" s="2">
        <v>0</v>
      </c>
      <c r="H34" s="2">
        <v>8495.39</v>
      </c>
      <c r="I34" s="2">
        <v>37000</v>
      </c>
      <c r="J34" s="13">
        <f t="shared" si="3"/>
        <v>0</v>
      </c>
      <c r="K34" s="13">
        <f t="shared" si="5"/>
        <v>0</v>
      </c>
      <c r="L34" s="13">
        <f t="shared" si="6"/>
        <v>0</v>
      </c>
      <c r="M34" s="2">
        <v>273.92</v>
      </c>
      <c r="N34" s="4">
        <f t="shared" si="7"/>
        <v>36726.080000000002</v>
      </c>
      <c r="O34" s="21">
        <f t="shared" si="8"/>
        <v>0.22960513513513511</v>
      </c>
      <c r="P34" s="47">
        <f t="shared" si="9"/>
        <v>0.22960513513513511</v>
      </c>
      <c r="Q34" s="42">
        <f t="shared" si="10"/>
        <v>1</v>
      </c>
    </row>
    <row r="35" spans="1:17" x14ac:dyDescent="0.25">
      <c r="A35" s="12" t="s">
        <v>132</v>
      </c>
      <c r="B35" s="13" t="s">
        <v>47</v>
      </c>
      <c r="C35" s="14">
        <v>12250</v>
      </c>
      <c r="D35" s="24">
        <v>-343</v>
      </c>
      <c r="E35" s="13">
        <v>11907</v>
      </c>
      <c r="F35" s="13">
        <v>11907</v>
      </c>
      <c r="G35" s="2">
        <v>0</v>
      </c>
      <c r="H35" s="2">
        <v>2572</v>
      </c>
      <c r="I35" s="2">
        <v>11907</v>
      </c>
      <c r="J35" s="13">
        <f t="shared" si="3"/>
        <v>0</v>
      </c>
      <c r="K35" s="13">
        <f t="shared" si="5"/>
        <v>0</v>
      </c>
      <c r="L35" s="13">
        <f t="shared" si="6"/>
        <v>0</v>
      </c>
      <c r="M35" s="2">
        <v>2250</v>
      </c>
      <c r="N35" s="4">
        <f t="shared" si="7"/>
        <v>9657</v>
      </c>
      <c r="O35" s="21">
        <f t="shared" si="8"/>
        <v>0.2160073906105652</v>
      </c>
      <c r="P35" s="47">
        <f t="shared" si="9"/>
        <v>0.2160073906105652</v>
      </c>
      <c r="Q35" s="42">
        <f t="shared" si="10"/>
        <v>1</v>
      </c>
    </row>
    <row r="36" spans="1:17" x14ac:dyDescent="0.25">
      <c r="A36" s="12" t="s">
        <v>133</v>
      </c>
      <c r="B36" s="13" t="s">
        <v>48</v>
      </c>
      <c r="C36" s="14">
        <v>35000</v>
      </c>
      <c r="D36" s="24">
        <v>0</v>
      </c>
      <c r="E36" s="13">
        <v>35000</v>
      </c>
      <c r="F36" s="13">
        <v>35000</v>
      </c>
      <c r="G36" s="2">
        <v>0</v>
      </c>
      <c r="H36" s="2">
        <v>0</v>
      </c>
      <c r="I36" s="2">
        <v>35000</v>
      </c>
      <c r="J36" s="13">
        <f t="shared" si="3"/>
        <v>0</v>
      </c>
      <c r="K36" s="13">
        <f t="shared" si="5"/>
        <v>0</v>
      </c>
      <c r="L36" s="13">
        <f t="shared" si="6"/>
        <v>0</v>
      </c>
      <c r="M36" s="2">
        <v>0</v>
      </c>
      <c r="N36" s="4">
        <f t="shared" si="7"/>
        <v>35000</v>
      </c>
      <c r="O36" s="21">
        <f t="shared" si="8"/>
        <v>0</v>
      </c>
      <c r="P36" s="47">
        <f t="shared" si="9"/>
        <v>0</v>
      </c>
      <c r="Q36" s="42">
        <f t="shared" si="10"/>
        <v>1</v>
      </c>
    </row>
    <row r="37" spans="1:17" x14ac:dyDescent="0.25">
      <c r="A37" s="12" t="s">
        <v>134</v>
      </c>
      <c r="B37" s="13" t="s">
        <v>49</v>
      </c>
      <c r="C37" s="14">
        <v>11000</v>
      </c>
      <c r="D37" s="24">
        <v>-396</v>
      </c>
      <c r="E37" s="13">
        <v>10604</v>
      </c>
      <c r="F37" s="13">
        <v>10604</v>
      </c>
      <c r="G37" s="2">
        <v>0</v>
      </c>
      <c r="H37" s="2">
        <v>504.2</v>
      </c>
      <c r="I37" s="2">
        <v>10604</v>
      </c>
      <c r="J37" s="13">
        <f t="shared" si="3"/>
        <v>0</v>
      </c>
      <c r="K37" s="13">
        <f t="shared" si="5"/>
        <v>0</v>
      </c>
      <c r="L37" s="13">
        <f t="shared" si="6"/>
        <v>0</v>
      </c>
      <c r="M37" s="2">
        <v>400</v>
      </c>
      <c r="N37" s="4">
        <f t="shared" si="7"/>
        <v>10204</v>
      </c>
      <c r="O37" s="21">
        <f t="shared" si="8"/>
        <v>4.7548095058468499E-2</v>
      </c>
      <c r="P37" s="47">
        <f t="shared" si="9"/>
        <v>4.7548095058468499E-2</v>
      </c>
      <c r="Q37" s="42">
        <f t="shared" si="10"/>
        <v>1</v>
      </c>
    </row>
    <row r="38" spans="1:17" x14ac:dyDescent="0.25">
      <c r="A38" s="12" t="s">
        <v>135</v>
      </c>
      <c r="B38" s="13" t="s">
        <v>50</v>
      </c>
      <c r="C38" s="14">
        <v>30000</v>
      </c>
      <c r="D38" s="24">
        <v>0</v>
      </c>
      <c r="E38" s="13">
        <v>30000</v>
      </c>
      <c r="F38" s="13">
        <v>30000</v>
      </c>
      <c r="G38" s="2">
        <v>0</v>
      </c>
      <c r="H38" s="2">
        <v>3216.3</v>
      </c>
      <c r="I38" s="2">
        <v>30000</v>
      </c>
      <c r="J38" s="13">
        <f t="shared" si="3"/>
        <v>0</v>
      </c>
      <c r="K38" s="13">
        <f t="shared" si="5"/>
        <v>0</v>
      </c>
      <c r="L38" s="13">
        <f t="shared" si="6"/>
        <v>0</v>
      </c>
      <c r="M38" s="2">
        <v>3216.3</v>
      </c>
      <c r="N38" s="4">
        <f t="shared" si="7"/>
        <v>26783.7</v>
      </c>
      <c r="O38" s="21">
        <f t="shared" si="8"/>
        <v>0.10721</v>
      </c>
      <c r="P38" s="47">
        <f t="shared" si="9"/>
        <v>0.10721</v>
      </c>
      <c r="Q38" s="42">
        <f t="shared" si="10"/>
        <v>1</v>
      </c>
    </row>
    <row r="39" spans="1:17" x14ac:dyDescent="0.25">
      <c r="A39" s="12" t="s">
        <v>136</v>
      </c>
      <c r="B39" s="13" t="s">
        <v>51</v>
      </c>
      <c r="C39" s="14">
        <v>1500</v>
      </c>
      <c r="D39" s="24">
        <v>-500</v>
      </c>
      <c r="E39" s="13">
        <v>1000</v>
      </c>
      <c r="F39" s="13">
        <v>500</v>
      </c>
      <c r="G39" s="2">
        <v>0</v>
      </c>
      <c r="H39" s="2">
        <v>0</v>
      </c>
      <c r="I39" s="2">
        <v>1000</v>
      </c>
      <c r="J39" s="13">
        <f t="shared" si="3"/>
        <v>-500</v>
      </c>
      <c r="K39" s="13">
        <f t="shared" si="5"/>
        <v>0</v>
      </c>
      <c r="L39" s="13">
        <f t="shared" si="6"/>
        <v>500</v>
      </c>
      <c r="M39" s="2">
        <v>0</v>
      </c>
      <c r="N39" s="4">
        <f t="shared" si="7"/>
        <v>1000</v>
      </c>
      <c r="O39" s="21">
        <f t="shared" si="8"/>
        <v>0</v>
      </c>
      <c r="P39" s="47">
        <f t="shared" si="9"/>
        <v>0</v>
      </c>
      <c r="Q39" s="42">
        <f t="shared" si="10"/>
        <v>1</v>
      </c>
    </row>
    <row r="40" spans="1:17" x14ac:dyDescent="0.25">
      <c r="A40" s="12" t="s">
        <v>137</v>
      </c>
      <c r="B40" s="13" t="s">
        <v>52</v>
      </c>
      <c r="C40" s="14">
        <v>1500</v>
      </c>
      <c r="D40" s="24">
        <v>0</v>
      </c>
      <c r="E40" s="13">
        <v>1500</v>
      </c>
      <c r="F40" s="13">
        <v>1500</v>
      </c>
      <c r="G40" s="2">
        <v>0</v>
      </c>
      <c r="H40" s="2">
        <v>28</v>
      </c>
      <c r="I40" s="2">
        <v>1500</v>
      </c>
      <c r="J40" s="13">
        <f t="shared" si="3"/>
        <v>0</v>
      </c>
      <c r="K40" s="13">
        <f t="shared" si="5"/>
        <v>0</v>
      </c>
      <c r="L40" s="13">
        <f t="shared" si="6"/>
        <v>0</v>
      </c>
      <c r="M40" s="2">
        <v>28</v>
      </c>
      <c r="N40" s="4">
        <f t="shared" si="7"/>
        <v>1472</v>
      </c>
      <c r="O40" s="21">
        <f t="shared" si="8"/>
        <v>1.8666666666666668E-2</v>
      </c>
      <c r="P40" s="47">
        <f t="shared" si="9"/>
        <v>1.8666666666666668E-2</v>
      </c>
      <c r="Q40" s="42">
        <f t="shared" si="10"/>
        <v>1</v>
      </c>
    </row>
    <row r="41" spans="1:17" x14ac:dyDescent="0.25">
      <c r="A41" s="12" t="s">
        <v>138</v>
      </c>
      <c r="B41" s="13" t="s">
        <v>53</v>
      </c>
      <c r="C41" s="14">
        <v>7000</v>
      </c>
      <c r="D41" s="24">
        <v>0</v>
      </c>
      <c r="E41" s="13">
        <v>7000</v>
      </c>
      <c r="F41" s="13">
        <v>7000</v>
      </c>
      <c r="G41" s="2">
        <v>0</v>
      </c>
      <c r="H41" s="2">
        <v>0</v>
      </c>
      <c r="I41" s="2">
        <v>7000</v>
      </c>
      <c r="J41" s="13">
        <f t="shared" si="3"/>
        <v>0</v>
      </c>
      <c r="K41" s="13">
        <f t="shared" si="5"/>
        <v>0</v>
      </c>
      <c r="L41" s="13">
        <f t="shared" si="6"/>
        <v>0</v>
      </c>
      <c r="M41" s="2">
        <v>0</v>
      </c>
      <c r="N41" s="4">
        <f t="shared" si="7"/>
        <v>7000</v>
      </c>
      <c r="O41" s="21">
        <f t="shared" si="8"/>
        <v>0</v>
      </c>
      <c r="P41" s="47">
        <f t="shared" si="9"/>
        <v>0</v>
      </c>
      <c r="Q41" s="42">
        <f t="shared" si="10"/>
        <v>1</v>
      </c>
    </row>
    <row r="42" spans="1:17" x14ac:dyDescent="0.25">
      <c r="A42" s="12" t="s">
        <v>139</v>
      </c>
      <c r="B42" s="13" t="s">
        <v>54</v>
      </c>
      <c r="C42" s="14">
        <v>6000</v>
      </c>
      <c r="D42" s="24">
        <v>28800</v>
      </c>
      <c r="E42" s="13">
        <v>34800</v>
      </c>
      <c r="F42" s="13">
        <v>34800</v>
      </c>
      <c r="G42" s="2">
        <v>33165</v>
      </c>
      <c r="H42" s="2">
        <v>1539.47</v>
      </c>
      <c r="I42" s="2">
        <v>34800</v>
      </c>
      <c r="J42" s="13">
        <f t="shared" si="3"/>
        <v>33165</v>
      </c>
      <c r="K42" s="13">
        <f t="shared" si="5"/>
        <v>0</v>
      </c>
      <c r="L42" s="13">
        <f t="shared" si="6"/>
        <v>0</v>
      </c>
      <c r="M42" s="2">
        <v>42.1</v>
      </c>
      <c r="N42" s="4">
        <f t="shared" si="7"/>
        <v>34757.9</v>
      </c>
      <c r="O42" s="21">
        <f t="shared" si="8"/>
        <v>4.4237643678160923E-2</v>
      </c>
      <c r="P42" s="47">
        <f t="shared" si="9"/>
        <v>4.4237643678160923E-2</v>
      </c>
      <c r="Q42" s="42">
        <f t="shared" si="10"/>
        <v>1</v>
      </c>
    </row>
    <row r="43" spans="1:17" x14ac:dyDescent="0.25">
      <c r="A43" s="12" t="s">
        <v>140</v>
      </c>
      <c r="B43" s="13" t="s">
        <v>55</v>
      </c>
      <c r="C43" s="14">
        <v>36000</v>
      </c>
      <c r="D43" s="24">
        <v>-3000</v>
      </c>
      <c r="E43" s="13">
        <v>33000</v>
      </c>
      <c r="F43" s="13">
        <v>33000</v>
      </c>
      <c r="G43" s="2">
        <v>0</v>
      </c>
      <c r="H43" s="2">
        <v>18000</v>
      </c>
      <c r="I43" s="2">
        <v>33000</v>
      </c>
      <c r="J43" s="13">
        <f t="shared" si="3"/>
        <v>0</v>
      </c>
      <c r="K43" s="13">
        <f t="shared" si="5"/>
        <v>0</v>
      </c>
      <c r="L43" s="13">
        <f t="shared" si="6"/>
        <v>0</v>
      </c>
      <c r="M43" s="2">
        <v>0</v>
      </c>
      <c r="N43" s="4">
        <f t="shared" si="7"/>
        <v>33000</v>
      </c>
      <c r="O43" s="21">
        <f t="shared" si="8"/>
        <v>0.54545454545454541</v>
      </c>
      <c r="P43" s="47">
        <f t="shared" si="9"/>
        <v>0.54545454545454541</v>
      </c>
      <c r="Q43" s="42">
        <f t="shared" si="10"/>
        <v>1</v>
      </c>
    </row>
    <row r="44" spans="1:17" x14ac:dyDescent="0.25">
      <c r="A44" s="12" t="s">
        <v>141</v>
      </c>
      <c r="B44" s="13" t="s">
        <v>56</v>
      </c>
      <c r="C44" s="14">
        <v>3000</v>
      </c>
      <c r="D44" s="24">
        <v>-2000</v>
      </c>
      <c r="E44" s="13">
        <v>1000</v>
      </c>
      <c r="F44" s="13">
        <v>1000</v>
      </c>
      <c r="G44" s="2">
        <v>0</v>
      </c>
      <c r="H44" s="2">
        <v>0</v>
      </c>
      <c r="I44" s="2">
        <v>1000</v>
      </c>
      <c r="J44" s="13">
        <f t="shared" si="3"/>
        <v>0</v>
      </c>
      <c r="K44" s="13">
        <f t="shared" si="5"/>
        <v>0</v>
      </c>
      <c r="L44" s="13">
        <f t="shared" si="6"/>
        <v>0</v>
      </c>
      <c r="M44" s="2">
        <v>0</v>
      </c>
      <c r="N44" s="4">
        <f t="shared" si="7"/>
        <v>1000</v>
      </c>
      <c r="O44" s="21">
        <f t="shared" si="8"/>
        <v>0</v>
      </c>
      <c r="P44" s="47">
        <f t="shared" si="9"/>
        <v>0</v>
      </c>
      <c r="Q44" s="42">
        <f t="shared" si="10"/>
        <v>1</v>
      </c>
    </row>
    <row r="45" spans="1:17" x14ac:dyDescent="0.25">
      <c r="A45" s="12" t="s">
        <v>142</v>
      </c>
      <c r="B45" s="13" t="s">
        <v>57</v>
      </c>
      <c r="C45" s="14">
        <v>3000</v>
      </c>
      <c r="D45" s="24">
        <v>-2000</v>
      </c>
      <c r="E45" s="13">
        <v>1000</v>
      </c>
      <c r="F45" s="13">
        <v>1000</v>
      </c>
      <c r="G45" s="2">
        <v>0</v>
      </c>
      <c r="H45" s="2">
        <v>84.86</v>
      </c>
      <c r="I45" s="2">
        <v>999.86</v>
      </c>
      <c r="J45" s="13">
        <f t="shared" si="3"/>
        <v>0.13999999999998636</v>
      </c>
      <c r="K45" s="13">
        <f t="shared" si="5"/>
        <v>0.13999999999998636</v>
      </c>
      <c r="L45" s="13">
        <f t="shared" si="6"/>
        <v>0</v>
      </c>
      <c r="M45" s="2">
        <v>84.86</v>
      </c>
      <c r="N45" s="4">
        <f t="shared" si="7"/>
        <v>915</v>
      </c>
      <c r="O45" s="21">
        <f t="shared" si="8"/>
        <v>8.4860000000000005E-2</v>
      </c>
      <c r="P45" s="47">
        <f t="shared" si="9"/>
        <v>8.4860000000000005E-2</v>
      </c>
      <c r="Q45" s="42">
        <f t="shared" si="10"/>
        <v>0.99985999999999997</v>
      </c>
    </row>
    <row r="46" spans="1:17" x14ac:dyDescent="0.25">
      <c r="A46" s="12" t="s">
        <v>143</v>
      </c>
      <c r="B46" s="13" t="s">
        <v>58</v>
      </c>
      <c r="C46" s="14">
        <v>2000</v>
      </c>
      <c r="D46" s="24">
        <v>-1000</v>
      </c>
      <c r="E46" s="13">
        <v>1000</v>
      </c>
      <c r="F46" s="13">
        <v>1000</v>
      </c>
      <c r="G46" s="2">
        <v>0</v>
      </c>
      <c r="H46" s="2">
        <v>0</v>
      </c>
      <c r="I46" s="2">
        <v>1000</v>
      </c>
      <c r="J46" s="13">
        <f t="shared" si="3"/>
        <v>0</v>
      </c>
      <c r="K46" s="13">
        <f t="shared" si="5"/>
        <v>0</v>
      </c>
      <c r="L46" s="13">
        <f t="shared" si="6"/>
        <v>0</v>
      </c>
      <c r="M46" s="2">
        <v>0</v>
      </c>
      <c r="N46" s="4">
        <f t="shared" si="7"/>
        <v>1000</v>
      </c>
      <c r="O46" s="21">
        <f t="shared" si="8"/>
        <v>0</v>
      </c>
      <c r="P46" s="47">
        <f t="shared" si="9"/>
        <v>0</v>
      </c>
      <c r="Q46" s="42">
        <f t="shared" si="10"/>
        <v>1</v>
      </c>
    </row>
    <row r="47" spans="1:17" x14ac:dyDescent="0.25">
      <c r="A47" s="12" t="s">
        <v>144</v>
      </c>
      <c r="B47" s="13" t="s">
        <v>59</v>
      </c>
      <c r="C47" s="14">
        <v>3000</v>
      </c>
      <c r="D47" s="24">
        <v>0</v>
      </c>
      <c r="E47" s="13">
        <v>3000</v>
      </c>
      <c r="F47" s="13">
        <v>3000</v>
      </c>
      <c r="G47" s="2">
        <v>0</v>
      </c>
      <c r="H47" s="2">
        <v>518.95000000000005</v>
      </c>
      <c r="I47" s="2">
        <v>3000</v>
      </c>
      <c r="J47" s="13">
        <f t="shared" si="3"/>
        <v>0</v>
      </c>
      <c r="K47" s="13">
        <f t="shared" si="5"/>
        <v>0</v>
      </c>
      <c r="L47" s="13">
        <f t="shared" si="6"/>
        <v>0</v>
      </c>
      <c r="M47" s="2">
        <v>518.95000000000005</v>
      </c>
      <c r="N47" s="4">
        <f t="shared" si="7"/>
        <v>2481.0500000000002</v>
      </c>
      <c r="O47" s="21">
        <f t="shared" si="8"/>
        <v>0.17298333333333335</v>
      </c>
      <c r="P47" s="47">
        <f t="shared" si="9"/>
        <v>0.17298333333333335</v>
      </c>
      <c r="Q47" s="42">
        <f t="shared" si="10"/>
        <v>1</v>
      </c>
    </row>
    <row r="48" spans="1:17" x14ac:dyDescent="0.25">
      <c r="A48" s="12" t="s">
        <v>145</v>
      </c>
      <c r="B48" s="13" t="s">
        <v>60</v>
      </c>
      <c r="C48" s="14">
        <v>5500</v>
      </c>
      <c r="D48" s="24">
        <v>-1000</v>
      </c>
      <c r="E48" s="13">
        <v>4500</v>
      </c>
      <c r="F48" s="13">
        <v>4500</v>
      </c>
      <c r="G48" s="2">
        <v>0</v>
      </c>
      <c r="H48" s="2">
        <v>70</v>
      </c>
      <c r="I48" s="2">
        <v>4500</v>
      </c>
      <c r="J48" s="13">
        <f t="shared" si="3"/>
        <v>0</v>
      </c>
      <c r="K48" s="13">
        <f t="shared" si="5"/>
        <v>0</v>
      </c>
      <c r="L48" s="13">
        <f t="shared" si="6"/>
        <v>0</v>
      </c>
      <c r="M48" s="2">
        <v>70</v>
      </c>
      <c r="N48" s="4">
        <f t="shared" si="7"/>
        <v>4430</v>
      </c>
      <c r="O48" s="21">
        <f t="shared" si="8"/>
        <v>1.5555555555555555E-2</v>
      </c>
      <c r="P48" s="47">
        <f t="shared" si="9"/>
        <v>1.5555555555555555E-2</v>
      </c>
      <c r="Q48" s="42">
        <f t="shared" si="10"/>
        <v>1</v>
      </c>
    </row>
    <row r="49" spans="1:18" x14ac:dyDescent="0.25">
      <c r="A49" s="12" t="s">
        <v>146</v>
      </c>
      <c r="B49" s="13" t="s">
        <v>61</v>
      </c>
      <c r="C49" s="14">
        <v>0</v>
      </c>
      <c r="D49" s="24">
        <v>3833</v>
      </c>
      <c r="E49" s="13">
        <v>3833</v>
      </c>
      <c r="F49" s="13">
        <v>3833</v>
      </c>
      <c r="G49" s="2">
        <v>0</v>
      </c>
      <c r="H49" s="2">
        <v>2584.37</v>
      </c>
      <c r="I49" s="2">
        <v>3833</v>
      </c>
      <c r="J49" s="13">
        <f t="shared" si="3"/>
        <v>0</v>
      </c>
      <c r="K49" s="13">
        <f t="shared" si="5"/>
        <v>0</v>
      </c>
      <c r="L49" s="13">
        <f t="shared" si="6"/>
        <v>0</v>
      </c>
      <c r="M49" s="2">
        <v>2584.37</v>
      </c>
      <c r="N49" s="4">
        <f t="shared" si="7"/>
        <v>1248.6300000000001</v>
      </c>
      <c r="O49" s="21">
        <f t="shared" si="8"/>
        <v>0.6742421080093921</v>
      </c>
      <c r="P49" s="47">
        <f t="shared" si="9"/>
        <v>0.6742421080093921</v>
      </c>
      <c r="Q49" s="42">
        <f t="shared" si="10"/>
        <v>1</v>
      </c>
    </row>
    <row r="50" spans="1:18" x14ac:dyDescent="0.25">
      <c r="A50" s="12" t="s">
        <v>147</v>
      </c>
      <c r="B50" s="13" t="s">
        <v>45</v>
      </c>
      <c r="C50" s="14">
        <v>0</v>
      </c>
      <c r="D50" s="24">
        <v>39</v>
      </c>
      <c r="E50" s="13">
        <v>39</v>
      </c>
      <c r="F50" s="13">
        <v>39</v>
      </c>
      <c r="G50" s="2">
        <v>0</v>
      </c>
      <c r="H50" s="2">
        <v>38.520000000000003</v>
      </c>
      <c r="I50" s="2">
        <v>39</v>
      </c>
      <c r="J50" s="13">
        <f t="shared" si="3"/>
        <v>0</v>
      </c>
      <c r="K50" s="13">
        <f t="shared" si="5"/>
        <v>0</v>
      </c>
      <c r="L50" s="13">
        <f t="shared" si="6"/>
        <v>0</v>
      </c>
      <c r="M50" s="2">
        <v>38.520000000000003</v>
      </c>
      <c r="N50" s="4">
        <f t="shared" si="7"/>
        <v>0.47999999999999687</v>
      </c>
      <c r="O50" s="21">
        <f t="shared" si="8"/>
        <v>0.98769230769230776</v>
      </c>
      <c r="P50" s="47">
        <f t="shared" si="9"/>
        <v>0.98769230769230776</v>
      </c>
      <c r="Q50" s="42">
        <f t="shared" si="10"/>
        <v>1</v>
      </c>
    </row>
    <row r="51" spans="1:18" x14ac:dyDescent="0.25">
      <c r="A51" s="12" t="s">
        <v>148</v>
      </c>
      <c r="B51" s="13" t="s">
        <v>62</v>
      </c>
      <c r="C51" s="14">
        <v>0</v>
      </c>
      <c r="D51" s="24">
        <v>793</v>
      </c>
      <c r="E51" s="13">
        <v>793</v>
      </c>
      <c r="F51" s="13">
        <v>793</v>
      </c>
      <c r="G51" s="2">
        <v>0</v>
      </c>
      <c r="H51" s="2">
        <v>0</v>
      </c>
      <c r="I51" s="2">
        <v>793</v>
      </c>
      <c r="J51" s="13">
        <f t="shared" si="3"/>
        <v>0</v>
      </c>
      <c r="K51" s="13">
        <f t="shared" si="5"/>
        <v>0</v>
      </c>
      <c r="L51" s="13">
        <f t="shared" si="6"/>
        <v>0</v>
      </c>
      <c r="M51" s="2">
        <v>0</v>
      </c>
      <c r="N51" s="4">
        <f t="shared" si="7"/>
        <v>793</v>
      </c>
      <c r="O51" s="21">
        <f t="shared" si="8"/>
        <v>0</v>
      </c>
      <c r="P51" s="47">
        <f t="shared" si="9"/>
        <v>0</v>
      </c>
      <c r="Q51" s="42">
        <f t="shared" si="10"/>
        <v>1</v>
      </c>
    </row>
    <row r="52" spans="1:18" x14ac:dyDescent="0.25">
      <c r="A52" s="12" t="s">
        <v>149</v>
      </c>
      <c r="B52" s="13" t="s">
        <v>63</v>
      </c>
      <c r="C52" s="14">
        <v>0</v>
      </c>
      <c r="D52" s="24">
        <v>343</v>
      </c>
      <c r="E52" s="13">
        <v>343</v>
      </c>
      <c r="F52" s="13">
        <v>343</v>
      </c>
      <c r="G52" s="2">
        <v>0</v>
      </c>
      <c r="H52" s="2">
        <v>219</v>
      </c>
      <c r="I52" s="2">
        <v>343</v>
      </c>
      <c r="J52" s="13">
        <f t="shared" si="3"/>
        <v>0</v>
      </c>
      <c r="K52" s="13">
        <f t="shared" si="5"/>
        <v>0</v>
      </c>
      <c r="L52" s="13">
        <f t="shared" si="6"/>
        <v>0</v>
      </c>
      <c r="M52" s="2">
        <v>219</v>
      </c>
      <c r="N52" s="4">
        <f t="shared" si="7"/>
        <v>124</v>
      </c>
      <c r="O52" s="21">
        <f t="shared" si="8"/>
        <v>0.63848396501457727</v>
      </c>
      <c r="P52" s="47">
        <f t="shared" si="9"/>
        <v>0.63848396501457727</v>
      </c>
      <c r="Q52" s="42">
        <f t="shared" si="10"/>
        <v>1</v>
      </c>
    </row>
    <row r="53" spans="1:18" x14ac:dyDescent="0.25">
      <c r="A53" s="12" t="s">
        <v>150</v>
      </c>
      <c r="B53" s="13" t="s">
        <v>64</v>
      </c>
      <c r="C53" s="14">
        <v>0</v>
      </c>
      <c r="D53" s="24">
        <v>292</v>
      </c>
      <c r="E53" s="13">
        <v>292</v>
      </c>
      <c r="F53" s="13">
        <v>292</v>
      </c>
      <c r="G53" s="2">
        <v>0</v>
      </c>
      <c r="H53" s="2">
        <v>215</v>
      </c>
      <c r="I53" s="2">
        <v>292</v>
      </c>
      <c r="J53" s="13">
        <f t="shared" si="3"/>
        <v>0</v>
      </c>
      <c r="K53" s="13">
        <f t="shared" si="5"/>
        <v>0</v>
      </c>
      <c r="L53" s="13">
        <f t="shared" si="6"/>
        <v>0</v>
      </c>
      <c r="M53" s="2">
        <v>215</v>
      </c>
      <c r="N53" s="4">
        <f t="shared" si="7"/>
        <v>77</v>
      </c>
      <c r="O53" s="21">
        <f t="shared" si="8"/>
        <v>0.73630136986301364</v>
      </c>
      <c r="P53" s="47">
        <f t="shared" si="9"/>
        <v>0.73630136986301364</v>
      </c>
      <c r="Q53" s="42">
        <f t="shared" si="10"/>
        <v>1</v>
      </c>
    </row>
    <row r="54" spans="1:18" x14ac:dyDescent="0.25">
      <c r="A54" s="12" t="s">
        <v>151</v>
      </c>
      <c r="B54" s="13" t="s">
        <v>65</v>
      </c>
      <c r="C54" s="14">
        <v>0</v>
      </c>
      <c r="D54" s="24">
        <v>16771</v>
      </c>
      <c r="E54" s="13">
        <v>16771</v>
      </c>
      <c r="F54" s="13">
        <v>16771</v>
      </c>
      <c r="G54" s="2">
        <v>16335</v>
      </c>
      <c r="H54" s="2">
        <v>405.96</v>
      </c>
      <c r="I54" s="2">
        <v>16771</v>
      </c>
      <c r="J54" s="13">
        <f t="shared" si="3"/>
        <v>16335</v>
      </c>
      <c r="K54" s="13">
        <f t="shared" si="5"/>
        <v>0</v>
      </c>
      <c r="L54" s="13">
        <f t="shared" si="6"/>
        <v>0</v>
      </c>
      <c r="M54" s="2">
        <v>405.96</v>
      </c>
      <c r="N54" s="4">
        <f t="shared" si="7"/>
        <v>16365.04</v>
      </c>
      <c r="O54" s="21">
        <f t="shared" si="8"/>
        <v>2.4206070001788801E-2</v>
      </c>
      <c r="P54" s="47">
        <f t="shared" si="9"/>
        <v>2.4206070001788801E-2</v>
      </c>
      <c r="Q54" s="42">
        <f t="shared" si="10"/>
        <v>1</v>
      </c>
    </row>
    <row r="55" spans="1:18" x14ac:dyDescent="0.25">
      <c r="A55" s="12" t="s">
        <v>152</v>
      </c>
      <c r="B55" s="13" t="s">
        <v>66</v>
      </c>
      <c r="C55" s="14">
        <v>0</v>
      </c>
      <c r="D55" s="24">
        <v>569</v>
      </c>
      <c r="E55" s="13">
        <v>569</v>
      </c>
      <c r="F55" s="13">
        <v>569</v>
      </c>
      <c r="G55" s="2">
        <v>0</v>
      </c>
      <c r="H55" s="2">
        <v>568.99</v>
      </c>
      <c r="I55" s="2">
        <v>569</v>
      </c>
      <c r="J55" s="13">
        <f t="shared" si="3"/>
        <v>0</v>
      </c>
      <c r="K55" s="13">
        <f t="shared" si="5"/>
        <v>0</v>
      </c>
      <c r="L55" s="13">
        <f t="shared" si="6"/>
        <v>0</v>
      </c>
      <c r="M55" s="2">
        <v>568.99</v>
      </c>
      <c r="N55" s="4">
        <f t="shared" si="7"/>
        <v>9.9999999999909051E-3</v>
      </c>
      <c r="O55" s="21">
        <f t="shared" si="8"/>
        <v>0.9999824253075571</v>
      </c>
      <c r="P55" s="47">
        <f t="shared" si="9"/>
        <v>0.9999824253075571</v>
      </c>
      <c r="Q55" s="42">
        <f t="shared" si="10"/>
        <v>1</v>
      </c>
    </row>
    <row r="56" spans="1:18" s="9" customFormat="1" ht="42" customHeight="1" x14ac:dyDescent="0.25">
      <c r="A56" s="32" t="s">
        <v>3</v>
      </c>
      <c r="B56" s="33"/>
      <c r="C56" s="11">
        <f>SUM(C57:C87)</f>
        <v>76122</v>
      </c>
      <c r="D56" s="23">
        <f t="shared" ref="D56:F56" si="12">SUM(D57:D87)</f>
        <v>-14123</v>
      </c>
      <c r="E56" s="7">
        <f t="shared" si="12"/>
        <v>61999</v>
      </c>
      <c r="F56" s="7">
        <f t="shared" si="12"/>
        <v>60824</v>
      </c>
      <c r="G56" s="1">
        <f>SUM(G57:G87)</f>
        <v>0</v>
      </c>
      <c r="H56" s="1">
        <f>SUM(H57:H87)</f>
        <v>8295.9599999999991</v>
      </c>
      <c r="I56" s="1">
        <f>SUM(I57:I87)</f>
        <v>61997.39</v>
      </c>
      <c r="J56" s="7">
        <f t="shared" si="3"/>
        <v>-1173.3899999999994</v>
      </c>
      <c r="K56" s="7">
        <f t="shared" si="5"/>
        <v>1.6100000000005821</v>
      </c>
      <c r="L56" s="7">
        <f t="shared" si="6"/>
        <v>1175</v>
      </c>
      <c r="M56" s="1">
        <f>SUM(M57:M87)</f>
        <v>2693.43</v>
      </c>
      <c r="N56" s="9">
        <f t="shared" si="7"/>
        <v>59303.96</v>
      </c>
      <c r="O56" s="20">
        <f t="shared" si="8"/>
        <v>0.13639287123503879</v>
      </c>
      <c r="P56" s="46">
        <f t="shared" si="9"/>
        <v>0.13380796464459102</v>
      </c>
      <c r="Q56" s="41">
        <f t="shared" si="10"/>
        <v>0.99997403183922318</v>
      </c>
      <c r="R56" s="35"/>
    </row>
    <row r="57" spans="1:18" x14ac:dyDescent="0.25">
      <c r="A57" s="12" t="s">
        <v>153</v>
      </c>
      <c r="B57" s="13" t="s">
        <v>67</v>
      </c>
      <c r="C57" s="14">
        <v>7000</v>
      </c>
      <c r="D57" s="24">
        <v>-5863</v>
      </c>
      <c r="E57" s="13">
        <v>1137</v>
      </c>
      <c r="F57" s="13">
        <v>1137</v>
      </c>
      <c r="G57" s="2">
        <v>0</v>
      </c>
      <c r="H57" s="2">
        <v>1136.22</v>
      </c>
      <c r="I57" s="2">
        <v>1136.22</v>
      </c>
      <c r="J57" s="13">
        <f t="shared" si="3"/>
        <v>0.77999999999997272</v>
      </c>
      <c r="K57" s="13">
        <f t="shared" si="5"/>
        <v>0.77999999999997272</v>
      </c>
      <c r="L57" s="13">
        <f t="shared" si="6"/>
        <v>0</v>
      </c>
      <c r="M57" s="2">
        <v>107.12</v>
      </c>
      <c r="N57" s="4">
        <f t="shared" si="7"/>
        <v>1029.0999999999999</v>
      </c>
      <c r="O57" s="21">
        <f t="shared" si="8"/>
        <v>0.99931398416886541</v>
      </c>
      <c r="P57" s="47">
        <f t="shared" si="9"/>
        <v>0.99931398416886541</v>
      </c>
      <c r="Q57" s="42">
        <f t="shared" si="10"/>
        <v>0.99931398416886541</v>
      </c>
    </row>
    <row r="58" spans="1:18" x14ac:dyDescent="0.25">
      <c r="A58" s="12" t="s">
        <v>154</v>
      </c>
      <c r="B58" s="13" t="s">
        <v>68</v>
      </c>
      <c r="C58" s="14">
        <v>1186</v>
      </c>
      <c r="D58" s="24">
        <v>-61</v>
      </c>
      <c r="E58" s="13">
        <v>1125</v>
      </c>
      <c r="F58" s="13">
        <v>1125</v>
      </c>
      <c r="G58" s="2">
        <v>0</v>
      </c>
      <c r="H58" s="2">
        <v>1080.5</v>
      </c>
      <c r="I58" s="2">
        <v>1124.5</v>
      </c>
      <c r="J58" s="13">
        <f t="shared" si="3"/>
        <v>0.5</v>
      </c>
      <c r="K58" s="13">
        <f t="shared" si="5"/>
        <v>0.5</v>
      </c>
      <c r="L58" s="13">
        <f t="shared" si="6"/>
        <v>0</v>
      </c>
      <c r="M58" s="2">
        <v>0</v>
      </c>
      <c r="N58" s="4">
        <f t="shared" si="7"/>
        <v>1124.5</v>
      </c>
      <c r="O58" s="21">
        <f t="shared" si="8"/>
        <v>0.96044444444444443</v>
      </c>
      <c r="P58" s="47">
        <f t="shared" si="9"/>
        <v>0.96044444444444443</v>
      </c>
      <c r="Q58" s="42">
        <f t="shared" si="10"/>
        <v>0.99955555555555553</v>
      </c>
    </row>
    <row r="59" spans="1:18" x14ac:dyDescent="0.25">
      <c r="A59" s="12" t="s">
        <v>155</v>
      </c>
      <c r="B59" s="13" t="s">
        <v>69</v>
      </c>
      <c r="C59" s="14">
        <v>6000</v>
      </c>
      <c r="D59" s="24">
        <v>-6000</v>
      </c>
      <c r="E59" s="13">
        <v>0</v>
      </c>
      <c r="F59" s="13">
        <v>0</v>
      </c>
      <c r="G59" s="2">
        <v>0</v>
      </c>
      <c r="H59" s="2">
        <v>0</v>
      </c>
      <c r="I59" s="2">
        <v>0</v>
      </c>
      <c r="J59" s="13">
        <f t="shared" si="3"/>
        <v>0</v>
      </c>
      <c r="K59" s="13">
        <f t="shared" si="5"/>
        <v>0</v>
      </c>
      <c r="L59" s="13">
        <f t="shared" si="6"/>
        <v>0</v>
      </c>
      <c r="M59" s="2">
        <v>0</v>
      </c>
      <c r="N59" s="4">
        <f t="shared" si="7"/>
        <v>0</v>
      </c>
      <c r="O59" s="21">
        <v>0</v>
      </c>
      <c r="P59" s="47">
        <v>0</v>
      </c>
      <c r="Q59" s="42">
        <v>0</v>
      </c>
    </row>
    <row r="60" spans="1:18" x14ac:dyDescent="0.25">
      <c r="A60" s="12" t="s">
        <v>156</v>
      </c>
      <c r="B60" s="13" t="s">
        <v>70</v>
      </c>
      <c r="C60" s="14">
        <v>5000</v>
      </c>
      <c r="D60" s="24">
        <v>0</v>
      </c>
      <c r="E60" s="13">
        <v>5000</v>
      </c>
      <c r="F60" s="13">
        <v>5000</v>
      </c>
      <c r="G60" s="2">
        <v>0</v>
      </c>
      <c r="H60" s="2">
        <v>1900</v>
      </c>
      <c r="I60" s="2">
        <v>5000</v>
      </c>
      <c r="J60" s="13">
        <f t="shared" si="3"/>
        <v>0</v>
      </c>
      <c r="K60" s="13">
        <f t="shared" si="5"/>
        <v>0</v>
      </c>
      <c r="L60" s="13">
        <f t="shared" si="6"/>
        <v>0</v>
      </c>
      <c r="M60" s="2">
        <v>417.07</v>
      </c>
      <c r="N60" s="4">
        <f t="shared" si="7"/>
        <v>4582.93</v>
      </c>
      <c r="O60" s="21">
        <f t="shared" si="8"/>
        <v>0.38</v>
      </c>
      <c r="P60" s="47">
        <f t="shared" si="9"/>
        <v>0.38</v>
      </c>
      <c r="Q60" s="42">
        <f t="shared" si="10"/>
        <v>1</v>
      </c>
    </row>
    <row r="61" spans="1:18" x14ac:dyDescent="0.25">
      <c r="A61" s="12" t="s">
        <v>157</v>
      </c>
      <c r="B61" s="13" t="s">
        <v>71</v>
      </c>
      <c r="C61" s="14">
        <v>6000</v>
      </c>
      <c r="D61" s="24">
        <v>0</v>
      </c>
      <c r="E61" s="13">
        <v>6000</v>
      </c>
      <c r="F61" s="13">
        <v>6000</v>
      </c>
      <c r="G61" s="2">
        <v>0</v>
      </c>
      <c r="H61" s="2">
        <v>1300</v>
      </c>
      <c r="I61" s="2">
        <v>6000</v>
      </c>
      <c r="J61" s="13">
        <f t="shared" si="3"/>
        <v>0</v>
      </c>
      <c r="K61" s="13">
        <f t="shared" si="5"/>
        <v>0</v>
      </c>
      <c r="L61" s="13">
        <f t="shared" si="6"/>
        <v>0</v>
      </c>
      <c r="M61" s="2">
        <v>296.29000000000002</v>
      </c>
      <c r="N61" s="4">
        <f t="shared" si="7"/>
        <v>5703.71</v>
      </c>
      <c r="O61" s="21">
        <f t="shared" si="8"/>
        <v>0.21666666666666667</v>
      </c>
      <c r="P61" s="47">
        <f t="shared" si="9"/>
        <v>0.21666666666666667</v>
      </c>
      <c r="Q61" s="42">
        <f t="shared" si="10"/>
        <v>1</v>
      </c>
    </row>
    <row r="62" spans="1:18" x14ac:dyDescent="0.25">
      <c r="A62" s="12" t="s">
        <v>158</v>
      </c>
      <c r="B62" s="13" t="s">
        <v>72</v>
      </c>
      <c r="C62" s="14">
        <v>2000</v>
      </c>
      <c r="D62" s="24">
        <v>0</v>
      </c>
      <c r="E62" s="13">
        <v>2000</v>
      </c>
      <c r="F62" s="13">
        <v>2000</v>
      </c>
      <c r="G62" s="2">
        <v>0</v>
      </c>
      <c r="H62" s="2">
        <v>0</v>
      </c>
      <c r="I62" s="2">
        <v>2000</v>
      </c>
      <c r="J62" s="13">
        <f t="shared" si="3"/>
        <v>0</v>
      </c>
      <c r="K62" s="13">
        <f t="shared" si="5"/>
        <v>0</v>
      </c>
      <c r="L62" s="13">
        <f t="shared" si="6"/>
        <v>0</v>
      </c>
      <c r="M62" s="2">
        <v>0</v>
      </c>
      <c r="N62" s="4">
        <f t="shared" si="7"/>
        <v>2000</v>
      </c>
      <c r="O62" s="21">
        <f t="shared" si="8"/>
        <v>0</v>
      </c>
      <c r="P62" s="47">
        <f t="shared" si="9"/>
        <v>0</v>
      </c>
      <c r="Q62" s="42">
        <f t="shared" si="10"/>
        <v>1</v>
      </c>
    </row>
    <row r="63" spans="1:18" x14ac:dyDescent="0.25">
      <c r="A63" s="12" t="s">
        <v>159</v>
      </c>
      <c r="B63" s="13" t="s">
        <v>73</v>
      </c>
      <c r="C63" s="14">
        <v>4000</v>
      </c>
      <c r="D63" s="24">
        <v>-500</v>
      </c>
      <c r="E63" s="13">
        <v>3500</v>
      </c>
      <c r="F63" s="13">
        <v>3500</v>
      </c>
      <c r="G63" s="2">
        <v>0</v>
      </c>
      <c r="H63" s="2">
        <v>240.75</v>
      </c>
      <c r="I63" s="2">
        <v>3500</v>
      </c>
      <c r="J63" s="13">
        <f t="shared" si="3"/>
        <v>0</v>
      </c>
      <c r="K63" s="13">
        <f t="shared" si="5"/>
        <v>0</v>
      </c>
      <c r="L63" s="13">
        <f t="shared" si="6"/>
        <v>0</v>
      </c>
      <c r="M63" s="2">
        <v>0</v>
      </c>
      <c r="N63" s="4">
        <f t="shared" si="7"/>
        <v>3500</v>
      </c>
      <c r="O63" s="21">
        <f t="shared" si="8"/>
        <v>6.8785714285714283E-2</v>
      </c>
      <c r="P63" s="47">
        <f t="shared" si="9"/>
        <v>6.8785714285714283E-2</v>
      </c>
      <c r="Q63" s="42">
        <f t="shared" si="10"/>
        <v>1</v>
      </c>
    </row>
    <row r="64" spans="1:18" x14ac:dyDescent="0.25">
      <c r="A64" s="12" t="s">
        <v>160</v>
      </c>
      <c r="B64" s="13" t="s">
        <v>74</v>
      </c>
      <c r="C64" s="14">
        <v>5000</v>
      </c>
      <c r="D64" s="24">
        <v>0</v>
      </c>
      <c r="E64" s="13">
        <v>5000</v>
      </c>
      <c r="F64" s="13">
        <v>5000</v>
      </c>
      <c r="G64" s="2">
        <v>0</v>
      </c>
      <c r="H64" s="2">
        <v>664.47</v>
      </c>
      <c r="I64" s="2">
        <v>5000</v>
      </c>
      <c r="J64" s="13">
        <f t="shared" si="3"/>
        <v>0</v>
      </c>
      <c r="K64" s="13">
        <f t="shared" si="5"/>
        <v>0</v>
      </c>
      <c r="L64" s="13">
        <f t="shared" si="6"/>
        <v>0</v>
      </c>
      <c r="M64" s="2">
        <v>664.47</v>
      </c>
      <c r="N64" s="4">
        <f t="shared" si="7"/>
        <v>4335.53</v>
      </c>
      <c r="O64" s="21">
        <f t="shared" si="8"/>
        <v>0.13289400000000001</v>
      </c>
      <c r="P64" s="47">
        <f t="shared" si="9"/>
        <v>0.13289400000000001</v>
      </c>
      <c r="Q64" s="42">
        <f t="shared" si="10"/>
        <v>1</v>
      </c>
    </row>
    <row r="65" spans="1:17" x14ac:dyDescent="0.25">
      <c r="A65" s="12" t="s">
        <v>161</v>
      </c>
      <c r="B65" s="13" t="s">
        <v>75</v>
      </c>
      <c r="C65" s="14">
        <v>3500</v>
      </c>
      <c r="D65" s="24">
        <v>0</v>
      </c>
      <c r="E65" s="13">
        <v>3500</v>
      </c>
      <c r="F65" s="13">
        <v>3500</v>
      </c>
      <c r="G65" s="2">
        <v>0</v>
      </c>
      <c r="H65" s="2">
        <v>0</v>
      </c>
      <c r="I65" s="2">
        <v>3500</v>
      </c>
      <c r="J65" s="13">
        <f t="shared" si="3"/>
        <v>0</v>
      </c>
      <c r="K65" s="13">
        <f t="shared" si="5"/>
        <v>0</v>
      </c>
      <c r="L65" s="13">
        <f t="shared" si="6"/>
        <v>0</v>
      </c>
      <c r="M65" s="2">
        <v>0</v>
      </c>
      <c r="N65" s="4">
        <f t="shared" si="7"/>
        <v>3500</v>
      </c>
      <c r="O65" s="21">
        <f t="shared" si="8"/>
        <v>0</v>
      </c>
      <c r="P65" s="47">
        <f t="shared" si="9"/>
        <v>0</v>
      </c>
      <c r="Q65" s="42">
        <f t="shared" si="10"/>
        <v>1</v>
      </c>
    </row>
    <row r="66" spans="1:17" x14ac:dyDescent="0.25">
      <c r="A66" s="12" t="s">
        <v>162</v>
      </c>
      <c r="B66" s="13" t="s">
        <v>76</v>
      </c>
      <c r="C66" s="14">
        <v>1500</v>
      </c>
      <c r="D66" s="24">
        <v>0</v>
      </c>
      <c r="E66" s="13">
        <v>1500</v>
      </c>
      <c r="F66" s="13">
        <v>1500</v>
      </c>
      <c r="G66" s="2">
        <v>0</v>
      </c>
      <c r="H66" s="2">
        <v>0</v>
      </c>
      <c r="I66" s="2">
        <v>1500</v>
      </c>
      <c r="J66" s="13">
        <f t="shared" si="3"/>
        <v>0</v>
      </c>
      <c r="K66" s="13">
        <f t="shared" si="5"/>
        <v>0</v>
      </c>
      <c r="L66" s="13">
        <f t="shared" si="6"/>
        <v>0</v>
      </c>
      <c r="M66" s="2">
        <v>0</v>
      </c>
      <c r="N66" s="4">
        <f t="shared" si="7"/>
        <v>1500</v>
      </c>
      <c r="O66" s="21">
        <f t="shared" si="8"/>
        <v>0</v>
      </c>
      <c r="P66" s="47">
        <f t="shared" si="9"/>
        <v>0</v>
      </c>
      <c r="Q66" s="42">
        <f t="shared" si="10"/>
        <v>1</v>
      </c>
    </row>
    <row r="67" spans="1:17" x14ac:dyDescent="0.25">
      <c r="A67" s="12" t="s">
        <v>163</v>
      </c>
      <c r="B67" s="13" t="s">
        <v>77</v>
      </c>
      <c r="C67" s="14">
        <v>2000</v>
      </c>
      <c r="D67" s="24">
        <v>-1000</v>
      </c>
      <c r="E67" s="13">
        <v>1000</v>
      </c>
      <c r="F67" s="13">
        <v>925</v>
      </c>
      <c r="G67" s="2">
        <v>0</v>
      </c>
      <c r="H67" s="2">
        <v>0</v>
      </c>
      <c r="I67" s="2">
        <v>1000</v>
      </c>
      <c r="J67" s="13">
        <f t="shared" si="3"/>
        <v>-75</v>
      </c>
      <c r="K67" s="13">
        <f t="shared" si="5"/>
        <v>0</v>
      </c>
      <c r="L67" s="13">
        <f t="shared" si="6"/>
        <v>75</v>
      </c>
      <c r="M67" s="2">
        <v>0</v>
      </c>
      <c r="N67" s="4">
        <f t="shared" si="7"/>
        <v>1000</v>
      </c>
      <c r="O67" s="21">
        <f t="shared" si="8"/>
        <v>0</v>
      </c>
      <c r="P67" s="47">
        <f t="shared" si="9"/>
        <v>0</v>
      </c>
      <c r="Q67" s="42">
        <f t="shared" si="10"/>
        <v>1</v>
      </c>
    </row>
    <row r="68" spans="1:17" x14ac:dyDescent="0.25">
      <c r="A68" s="12" t="s">
        <v>164</v>
      </c>
      <c r="B68" s="13" t="s">
        <v>78</v>
      </c>
      <c r="C68" s="14">
        <v>436</v>
      </c>
      <c r="D68" s="24">
        <v>-436</v>
      </c>
      <c r="E68" s="13">
        <v>0</v>
      </c>
      <c r="F68" s="13">
        <v>0</v>
      </c>
      <c r="G68" s="2">
        <v>0</v>
      </c>
      <c r="H68" s="2">
        <v>0</v>
      </c>
      <c r="I68" s="2">
        <v>0</v>
      </c>
      <c r="J68" s="13">
        <f t="shared" si="3"/>
        <v>0</v>
      </c>
      <c r="K68" s="13">
        <f t="shared" si="5"/>
        <v>0</v>
      </c>
      <c r="L68" s="13">
        <f t="shared" si="6"/>
        <v>0</v>
      </c>
      <c r="M68" s="2">
        <v>0</v>
      </c>
      <c r="N68" s="4">
        <f t="shared" si="7"/>
        <v>0</v>
      </c>
      <c r="O68" s="21">
        <v>0</v>
      </c>
      <c r="P68" s="47">
        <v>0</v>
      </c>
      <c r="Q68" s="42">
        <v>0</v>
      </c>
    </row>
    <row r="69" spans="1:17" x14ac:dyDescent="0.25">
      <c r="A69" s="12" t="s">
        <v>165</v>
      </c>
      <c r="B69" s="13" t="s">
        <v>79</v>
      </c>
      <c r="C69" s="14">
        <v>2000</v>
      </c>
      <c r="D69" s="24">
        <v>0</v>
      </c>
      <c r="E69" s="13">
        <v>2000</v>
      </c>
      <c r="F69" s="13">
        <v>1000</v>
      </c>
      <c r="G69" s="2">
        <v>0</v>
      </c>
      <c r="H69" s="2">
        <v>0</v>
      </c>
      <c r="I69" s="2">
        <v>2000</v>
      </c>
      <c r="J69" s="13">
        <f t="shared" si="3"/>
        <v>-1000</v>
      </c>
      <c r="K69" s="13">
        <f t="shared" si="5"/>
        <v>0</v>
      </c>
      <c r="L69" s="13">
        <f t="shared" si="6"/>
        <v>1000</v>
      </c>
      <c r="M69" s="2">
        <v>0</v>
      </c>
      <c r="N69" s="4">
        <f t="shared" si="7"/>
        <v>2000</v>
      </c>
      <c r="O69" s="21">
        <f t="shared" si="8"/>
        <v>0</v>
      </c>
      <c r="P69" s="47">
        <f t="shared" si="9"/>
        <v>0</v>
      </c>
      <c r="Q69" s="42">
        <f t="shared" si="10"/>
        <v>1</v>
      </c>
    </row>
    <row r="70" spans="1:17" x14ac:dyDescent="0.25">
      <c r="A70" s="12" t="s">
        <v>166</v>
      </c>
      <c r="B70" s="13" t="s">
        <v>80</v>
      </c>
      <c r="C70" s="14">
        <v>1000</v>
      </c>
      <c r="D70" s="24">
        <v>0</v>
      </c>
      <c r="E70" s="13">
        <v>1000</v>
      </c>
      <c r="F70" s="13">
        <v>1000</v>
      </c>
      <c r="G70" s="2">
        <v>0</v>
      </c>
      <c r="H70" s="2">
        <v>0</v>
      </c>
      <c r="I70" s="2">
        <v>1000</v>
      </c>
      <c r="J70" s="13">
        <f t="shared" si="3"/>
        <v>0</v>
      </c>
      <c r="K70" s="13">
        <f t="shared" si="5"/>
        <v>0</v>
      </c>
      <c r="L70" s="13">
        <f t="shared" si="6"/>
        <v>0</v>
      </c>
      <c r="M70" s="2">
        <v>0</v>
      </c>
      <c r="N70" s="4">
        <f t="shared" si="7"/>
        <v>1000</v>
      </c>
      <c r="O70" s="21">
        <f t="shared" si="8"/>
        <v>0</v>
      </c>
      <c r="P70" s="47">
        <f t="shared" si="9"/>
        <v>0</v>
      </c>
      <c r="Q70" s="42">
        <f t="shared" si="10"/>
        <v>1</v>
      </c>
    </row>
    <row r="71" spans="1:17" x14ac:dyDescent="0.25">
      <c r="A71" s="12" t="s">
        <v>167</v>
      </c>
      <c r="B71" s="13" t="s">
        <v>81</v>
      </c>
      <c r="C71" s="14">
        <v>1000</v>
      </c>
      <c r="D71" s="24">
        <v>0</v>
      </c>
      <c r="E71" s="13">
        <v>1000</v>
      </c>
      <c r="F71" s="13">
        <v>1000</v>
      </c>
      <c r="G71" s="2">
        <v>0</v>
      </c>
      <c r="H71" s="2">
        <v>0</v>
      </c>
      <c r="I71" s="2">
        <v>1000</v>
      </c>
      <c r="J71" s="13">
        <f t="shared" si="3"/>
        <v>0</v>
      </c>
      <c r="K71" s="13">
        <f t="shared" si="5"/>
        <v>0</v>
      </c>
      <c r="L71" s="13">
        <f t="shared" si="6"/>
        <v>0</v>
      </c>
      <c r="M71" s="2">
        <v>0</v>
      </c>
      <c r="N71" s="4">
        <f t="shared" si="7"/>
        <v>1000</v>
      </c>
      <c r="O71" s="21">
        <f t="shared" si="8"/>
        <v>0</v>
      </c>
      <c r="P71" s="47">
        <f t="shared" si="9"/>
        <v>0</v>
      </c>
      <c r="Q71" s="42">
        <f t="shared" si="10"/>
        <v>1</v>
      </c>
    </row>
    <row r="72" spans="1:17" x14ac:dyDescent="0.25">
      <c r="A72" s="12" t="s">
        <v>168</v>
      </c>
      <c r="B72" s="13" t="s">
        <v>82</v>
      </c>
      <c r="C72" s="14">
        <v>1000</v>
      </c>
      <c r="D72" s="24">
        <v>0</v>
      </c>
      <c r="E72" s="13">
        <v>1000</v>
      </c>
      <c r="F72" s="13">
        <v>1000</v>
      </c>
      <c r="G72" s="2">
        <v>0</v>
      </c>
      <c r="H72" s="2">
        <v>53.15</v>
      </c>
      <c r="I72" s="2">
        <v>1000</v>
      </c>
      <c r="J72" s="13">
        <f t="shared" ref="J72:J98" si="13">SUM(F72+G72-I72)</f>
        <v>0</v>
      </c>
      <c r="K72" s="13">
        <f t="shared" si="5"/>
        <v>0</v>
      </c>
      <c r="L72" s="13">
        <f t="shared" si="6"/>
        <v>0</v>
      </c>
      <c r="M72" s="2">
        <v>53.15</v>
      </c>
      <c r="N72" s="4">
        <f t="shared" si="7"/>
        <v>946.85</v>
      </c>
      <c r="O72" s="21">
        <f t="shared" si="8"/>
        <v>5.3149999999999996E-2</v>
      </c>
      <c r="P72" s="47">
        <f t="shared" si="9"/>
        <v>5.3149999999999996E-2</v>
      </c>
      <c r="Q72" s="42">
        <f t="shared" si="10"/>
        <v>1</v>
      </c>
    </row>
    <row r="73" spans="1:17" x14ac:dyDescent="0.25">
      <c r="A73" s="12" t="s">
        <v>169</v>
      </c>
      <c r="B73" s="13" t="s">
        <v>83</v>
      </c>
      <c r="C73" s="14">
        <v>1000</v>
      </c>
      <c r="D73" s="24">
        <v>0</v>
      </c>
      <c r="E73" s="13">
        <v>1000</v>
      </c>
      <c r="F73" s="13">
        <v>900</v>
      </c>
      <c r="G73" s="2">
        <v>0</v>
      </c>
      <c r="H73" s="2">
        <v>0</v>
      </c>
      <c r="I73" s="2">
        <v>1000</v>
      </c>
      <c r="J73" s="13">
        <f t="shared" si="13"/>
        <v>-100</v>
      </c>
      <c r="K73" s="13">
        <f t="shared" si="5"/>
        <v>0</v>
      </c>
      <c r="L73" s="13">
        <f t="shared" si="6"/>
        <v>100</v>
      </c>
      <c r="M73" s="2">
        <v>0</v>
      </c>
      <c r="N73" s="4">
        <f t="shared" si="7"/>
        <v>1000</v>
      </c>
      <c r="O73" s="21">
        <f t="shared" si="8"/>
        <v>0</v>
      </c>
      <c r="P73" s="47">
        <f t="shared" si="9"/>
        <v>0</v>
      </c>
      <c r="Q73" s="42">
        <f t="shared" si="10"/>
        <v>1</v>
      </c>
    </row>
    <row r="74" spans="1:17" x14ac:dyDescent="0.25">
      <c r="A74" s="12" t="s">
        <v>170</v>
      </c>
      <c r="B74" s="13" t="s">
        <v>84</v>
      </c>
      <c r="C74" s="14">
        <v>1500</v>
      </c>
      <c r="D74" s="24">
        <v>0</v>
      </c>
      <c r="E74" s="13">
        <v>1500</v>
      </c>
      <c r="F74" s="13">
        <v>1500</v>
      </c>
      <c r="G74" s="2">
        <v>0</v>
      </c>
      <c r="H74" s="2">
        <v>0</v>
      </c>
      <c r="I74" s="2">
        <v>1500</v>
      </c>
      <c r="J74" s="13">
        <f t="shared" si="13"/>
        <v>0</v>
      </c>
      <c r="K74" s="13">
        <f t="shared" ref="K74:K98" si="14">SUM(E74-I74)</f>
        <v>0</v>
      </c>
      <c r="L74" s="13">
        <f t="shared" ref="L74:L97" si="15">SUM(E74-F74)</f>
        <v>0</v>
      </c>
      <c r="M74" s="2">
        <v>0</v>
      </c>
      <c r="N74" s="4">
        <f t="shared" ref="N74:N98" si="16">SUM(I74-M74)</f>
        <v>1500</v>
      </c>
      <c r="O74" s="21">
        <f t="shared" ref="O74:O96" si="17">SUM(H74/F74*100%)</f>
        <v>0</v>
      </c>
      <c r="P74" s="47">
        <f t="shared" ref="P74:P95" si="18">SUM(H74/E74)</f>
        <v>0</v>
      </c>
      <c r="Q74" s="42">
        <f t="shared" si="10"/>
        <v>1</v>
      </c>
    </row>
    <row r="75" spans="1:17" x14ac:dyDescent="0.25">
      <c r="A75" s="12" t="s">
        <v>171</v>
      </c>
      <c r="B75" s="13" t="s">
        <v>85</v>
      </c>
      <c r="C75" s="14">
        <v>0</v>
      </c>
      <c r="D75" s="24">
        <v>240</v>
      </c>
      <c r="E75" s="13">
        <v>240</v>
      </c>
      <c r="F75" s="13">
        <v>240</v>
      </c>
      <c r="G75" s="2">
        <v>0</v>
      </c>
      <c r="H75" s="2">
        <v>10.11</v>
      </c>
      <c r="I75" s="2">
        <v>240</v>
      </c>
      <c r="J75" s="13">
        <f t="shared" si="13"/>
        <v>0</v>
      </c>
      <c r="K75" s="13">
        <f t="shared" si="14"/>
        <v>0</v>
      </c>
      <c r="L75" s="13">
        <f t="shared" si="15"/>
        <v>0</v>
      </c>
      <c r="M75" s="2">
        <v>10.11</v>
      </c>
      <c r="N75" s="4">
        <f t="shared" si="16"/>
        <v>229.89</v>
      </c>
      <c r="O75" s="21">
        <f t="shared" si="17"/>
        <v>4.2124999999999996E-2</v>
      </c>
      <c r="P75" s="47">
        <f t="shared" si="18"/>
        <v>4.2124999999999996E-2</v>
      </c>
      <c r="Q75" s="42">
        <f t="shared" ref="Q75:Q96" si="19">SUM(I75/E75*100%)</f>
        <v>1</v>
      </c>
    </row>
    <row r="76" spans="1:17" x14ac:dyDescent="0.25">
      <c r="A76" s="12" t="s">
        <v>172</v>
      </c>
      <c r="B76" s="13" t="s">
        <v>86</v>
      </c>
      <c r="C76" s="14">
        <v>2500</v>
      </c>
      <c r="D76" s="24">
        <v>0</v>
      </c>
      <c r="E76" s="13">
        <v>2500</v>
      </c>
      <c r="F76" s="13">
        <v>2500</v>
      </c>
      <c r="G76" s="2">
        <v>0</v>
      </c>
      <c r="H76" s="2">
        <v>0</v>
      </c>
      <c r="I76" s="2">
        <v>2500</v>
      </c>
      <c r="J76" s="13">
        <f t="shared" si="13"/>
        <v>0</v>
      </c>
      <c r="K76" s="13">
        <f t="shared" si="14"/>
        <v>0</v>
      </c>
      <c r="L76" s="13">
        <f t="shared" si="15"/>
        <v>0</v>
      </c>
      <c r="M76" s="2">
        <v>0</v>
      </c>
      <c r="N76" s="4">
        <f t="shared" si="16"/>
        <v>2500</v>
      </c>
      <c r="O76" s="21">
        <f t="shared" si="17"/>
        <v>0</v>
      </c>
      <c r="P76" s="47">
        <f t="shared" si="18"/>
        <v>0</v>
      </c>
      <c r="Q76" s="42">
        <f t="shared" si="19"/>
        <v>1</v>
      </c>
    </row>
    <row r="77" spans="1:17" x14ac:dyDescent="0.25">
      <c r="A77" s="12" t="s">
        <v>173</v>
      </c>
      <c r="B77" s="13" t="s">
        <v>87</v>
      </c>
      <c r="C77" s="14">
        <v>2000</v>
      </c>
      <c r="D77" s="24">
        <v>-885</v>
      </c>
      <c r="E77" s="13">
        <v>1115</v>
      </c>
      <c r="F77" s="13">
        <v>1115</v>
      </c>
      <c r="G77" s="2">
        <v>0</v>
      </c>
      <c r="H77" s="2">
        <v>59.65</v>
      </c>
      <c r="I77" s="2">
        <v>1115</v>
      </c>
      <c r="J77" s="13">
        <f t="shared" si="13"/>
        <v>0</v>
      </c>
      <c r="K77" s="13">
        <f t="shared" si="14"/>
        <v>0</v>
      </c>
      <c r="L77" s="13">
        <f t="shared" si="15"/>
        <v>0</v>
      </c>
      <c r="M77" s="2">
        <v>54.3</v>
      </c>
      <c r="N77" s="4">
        <f t="shared" si="16"/>
        <v>1060.7</v>
      </c>
      <c r="O77" s="21">
        <f t="shared" si="17"/>
        <v>5.3497757847533634E-2</v>
      </c>
      <c r="P77" s="47">
        <f t="shared" si="18"/>
        <v>5.3497757847533634E-2</v>
      </c>
      <c r="Q77" s="42">
        <f t="shared" si="19"/>
        <v>1</v>
      </c>
    </row>
    <row r="78" spans="1:17" x14ac:dyDescent="0.25">
      <c r="A78" s="12" t="s">
        <v>174</v>
      </c>
      <c r="B78" s="13" t="s">
        <v>88</v>
      </c>
      <c r="C78" s="14">
        <v>1000</v>
      </c>
      <c r="D78" s="24">
        <v>-500</v>
      </c>
      <c r="E78" s="13">
        <v>500</v>
      </c>
      <c r="F78" s="13">
        <v>500</v>
      </c>
      <c r="G78" s="2">
        <v>0</v>
      </c>
      <c r="H78" s="2">
        <v>117.7</v>
      </c>
      <c r="I78" s="2">
        <v>500</v>
      </c>
      <c r="J78" s="13">
        <f t="shared" si="13"/>
        <v>0</v>
      </c>
      <c r="K78" s="13">
        <f t="shared" si="14"/>
        <v>0</v>
      </c>
      <c r="L78" s="13">
        <f t="shared" si="15"/>
        <v>0</v>
      </c>
      <c r="M78" s="2">
        <v>0</v>
      </c>
      <c r="N78" s="4">
        <f t="shared" si="16"/>
        <v>500</v>
      </c>
      <c r="O78" s="21">
        <f t="shared" si="17"/>
        <v>0.2354</v>
      </c>
      <c r="P78" s="47">
        <f t="shared" si="18"/>
        <v>0.2354</v>
      </c>
      <c r="Q78" s="42">
        <f t="shared" si="19"/>
        <v>1</v>
      </c>
    </row>
    <row r="79" spans="1:17" x14ac:dyDescent="0.25">
      <c r="A79" s="12" t="s">
        <v>175</v>
      </c>
      <c r="B79" s="13" t="s">
        <v>89</v>
      </c>
      <c r="C79" s="14">
        <v>5000</v>
      </c>
      <c r="D79" s="24">
        <v>-500</v>
      </c>
      <c r="E79" s="13">
        <v>4500</v>
      </c>
      <c r="F79" s="13">
        <v>4500</v>
      </c>
      <c r="G79" s="2">
        <v>0</v>
      </c>
      <c r="H79" s="2">
        <v>0</v>
      </c>
      <c r="I79" s="2">
        <v>4500</v>
      </c>
      <c r="J79" s="13">
        <f t="shared" si="13"/>
        <v>0</v>
      </c>
      <c r="K79" s="13">
        <f t="shared" si="14"/>
        <v>0</v>
      </c>
      <c r="L79" s="13">
        <f t="shared" si="15"/>
        <v>0</v>
      </c>
      <c r="M79" s="2">
        <v>0</v>
      </c>
      <c r="N79" s="4">
        <f t="shared" si="16"/>
        <v>4500</v>
      </c>
      <c r="O79" s="21">
        <f t="shared" si="17"/>
        <v>0</v>
      </c>
      <c r="P79" s="47">
        <f t="shared" si="18"/>
        <v>0</v>
      </c>
      <c r="Q79" s="42">
        <f t="shared" si="19"/>
        <v>1</v>
      </c>
    </row>
    <row r="80" spans="1:17" x14ac:dyDescent="0.25">
      <c r="A80" s="12" t="s">
        <v>176</v>
      </c>
      <c r="B80" s="13" t="s">
        <v>90</v>
      </c>
      <c r="C80" s="14">
        <v>6000</v>
      </c>
      <c r="D80" s="24">
        <v>-600</v>
      </c>
      <c r="E80" s="13">
        <v>5400</v>
      </c>
      <c r="F80" s="13">
        <v>5400</v>
      </c>
      <c r="G80" s="2">
        <v>0</v>
      </c>
      <c r="H80" s="2">
        <v>393.02</v>
      </c>
      <c r="I80" s="2">
        <v>5400</v>
      </c>
      <c r="J80" s="13">
        <f t="shared" si="13"/>
        <v>0</v>
      </c>
      <c r="K80" s="13">
        <f t="shared" si="14"/>
        <v>0</v>
      </c>
      <c r="L80" s="13">
        <f t="shared" si="15"/>
        <v>0</v>
      </c>
      <c r="M80" s="2">
        <v>25.79</v>
      </c>
      <c r="N80" s="4">
        <f t="shared" si="16"/>
        <v>5374.21</v>
      </c>
      <c r="O80" s="21">
        <f t="shared" si="17"/>
        <v>7.2781481481481475E-2</v>
      </c>
      <c r="P80" s="47">
        <f t="shared" si="18"/>
        <v>7.2781481481481475E-2</v>
      </c>
      <c r="Q80" s="42">
        <f t="shared" si="19"/>
        <v>1</v>
      </c>
    </row>
    <row r="81" spans="1:17" x14ac:dyDescent="0.25">
      <c r="A81" s="12" t="s">
        <v>177</v>
      </c>
      <c r="B81" s="13" t="s">
        <v>91</v>
      </c>
      <c r="C81" s="14">
        <v>2500</v>
      </c>
      <c r="D81" s="24">
        <v>-100</v>
      </c>
      <c r="E81" s="13">
        <v>2400</v>
      </c>
      <c r="F81" s="13">
        <v>2400</v>
      </c>
      <c r="G81" s="2">
        <v>0</v>
      </c>
      <c r="H81" s="2">
        <v>0</v>
      </c>
      <c r="I81" s="2">
        <v>2400</v>
      </c>
      <c r="J81" s="13">
        <f t="shared" si="13"/>
        <v>0</v>
      </c>
      <c r="K81" s="13">
        <f t="shared" si="14"/>
        <v>0</v>
      </c>
      <c r="L81" s="13">
        <f t="shared" si="15"/>
        <v>0</v>
      </c>
      <c r="M81" s="2">
        <v>0</v>
      </c>
      <c r="N81" s="4">
        <f t="shared" si="16"/>
        <v>2400</v>
      </c>
      <c r="O81" s="21">
        <f t="shared" si="17"/>
        <v>0</v>
      </c>
      <c r="P81" s="47">
        <f t="shared" si="18"/>
        <v>0</v>
      </c>
      <c r="Q81" s="42">
        <f t="shared" si="19"/>
        <v>1</v>
      </c>
    </row>
    <row r="82" spans="1:17" x14ac:dyDescent="0.25">
      <c r="A82" s="12" t="s">
        <v>178</v>
      </c>
      <c r="B82" s="13" t="s">
        <v>92</v>
      </c>
      <c r="C82" s="14">
        <v>6000</v>
      </c>
      <c r="D82" s="24">
        <v>-323</v>
      </c>
      <c r="E82" s="13">
        <v>5677</v>
      </c>
      <c r="F82" s="13">
        <v>5677</v>
      </c>
      <c r="G82" s="2">
        <v>0</v>
      </c>
      <c r="H82" s="2">
        <v>176.69</v>
      </c>
      <c r="I82" s="2">
        <v>5677</v>
      </c>
      <c r="J82" s="13">
        <f t="shared" si="13"/>
        <v>0</v>
      </c>
      <c r="K82" s="13">
        <f t="shared" si="14"/>
        <v>0</v>
      </c>
      <c r="L82" s="13">
        <f t="shared" si="15"/>
        <v>0</v>
      </c>
      <c r="M82" s="2">
        <v>176.69</v>
      </c>
      <c r="N82" s="4">
        <f t="shared" si="16"/>
        <v>5500.31</v>
      </c>
      <c r="O82" s="21">
        <f t="shared" si="17"/>
        <v>3.1123833010392812E-2</v>
      </c>
      <c r="P82" s="47">
        <f t="shared" si="18"/>
        <v>3.1123833010392812E-2</v>
      </c>
      <c r="Q82" s="42">
        <f t="shared" si="19"/>
        <v>1</v>
      </c>
    </row>
    <row r="83" spans="1:17" x14ac:dyDescent="0.25">
      <c r="A83" s="12" t="s">
        <v>179</v>
      </c>
      <c r="B83" s="13" t="s">
        <v>93</v>
      </c>
      <c r="C83" s="14">
        <v>0</v>
      </c>
      <c r="D83" s="24">
        <v>112</v>
      </c>
      <c r="E83" s="13">
        <v>112</v>
      </c>
      <c r="F83" s="13">
        <v>112</v>
      </c>
      <c r="G83" s="2">
        <v>0</v>
      </c>
      <c r="H83" s="2">
        <v>82.63</v>
      </c>
      <c r="I83" s="2">
        <v>111.67</v>
      </c>
      <c r="J83" s="13">
        <f t="shared" si="13"/>
        <v>0.32999999999999829</v>
      </c>
      <c r="K83" s="13">
        <f t="shared" si="14"/>
        <v>0.32999999999999829</v>
      </c>
      <c r="L83" s="13">
        <f t="shared" si="15"/>
        <v>0</v>
      </c>
      <c r="M83" s="2">
        <v>82.63</v>
      </c>
      <c r="N83" s="4">
        <f t="shared" si="16"/>
        <v>29.040000000000006</v>
      </c>
      <c r="O83" s="21">
        <f t="shared" si="17"/>
        <v>0.73776785714285709</v>
      </c>
      <c r="P83" s="47">
        <f t="shared" si="18"/>
        <v>0.73776785714285709</v>
      </c>
      <c r="Q83" s="42">
        <f t="shared" si="19"/>
        <v>0.99705357142857143</v>
      </c>
    </row>
    <row r="84" spans="1:17" x14ac:dyDescent="0.25">
      <c r="A84" s="12" t="s">
        <v>180</v>
      </c>
      <c r="B84" s="13" t="s">
        <v>94</v>
      </c>
      <c r="C84" s="14">
        <v>0</v>
      </c>
      <c r="D84" s="24">
        <v>623</v>
      </c>
      <c r="E84" s="13">
        <v>623</v>
      </c>
      <c r="F84" s="13">
        <v>623</v>
      </c>
      <c r="G84" s="2">
        <v>0</v>
      </c>
      <c r="H84" s="2">
        <v>433.71</v>
      </c>
      <c r="I84" s="2">
        <v>623</v>
      </c>
      <c r="J84" s="13">
        <f t="shared" si="13"/>
        <v>0</v>
      </c>
      <c r="K84" s="13">
        <f t="shared" si="14"/>
        <v>0</v>
      </c>
      <c r="L84" s="13">
        <f t="shared" si="15"/>
        <v>0</v>
      </c>
      <c r="M84" s="2">
        <v>433.71</v>
      </c>
      <c r="N84" s="4">
        <f t="shared" si="16"/>
        <v>189.29000000000002</v>
      </c>
      <c r="O84" s="21">
        <f t="shared" si="17"/>
        <v>0.69616372391653292</v>
      </c>
      <c r="P84" s="47">
        <f t="shared" si="18"/>
        <v>0.69616372391653292</v>
      </c>
      <c r="Q84" s="42">
        <f t="shared" si="19"/>
        <v>1</v>
      </c>
    </row>
    <row r="85" spans="1:17" x14ac:dyDescent="0.25">
      <c r="A85" s="12" t="s">
        <v>181</v>
      </c>
      <c r="B85" s="13" t="s">
        <v>95</v>
      </c>
      <c r="C85" s="14">
        <v>0</v>
      </c>
      <c r="D85" s="24">
        <v>232</v>
      </c>
      <c r="E85" s="13">
        <v>232</v>
      </c>
      <c r="F85" s="13">
        <v>232</v>
      </c>
      <c r="G85" s="2">
        <v>0</v>
      </c>
      <c r="H85" s="2">
        <v>192.6</v>
      </c>
      <c r="I85" s="2">
        <v>232</v>
      </c>
      <c r="J85" s="13">
        <f t="shared" si="13"/>
        <v>0</v>
      </c>
      <c r="K85" s="13">
        <f t="shared" si="14"/>
        <v>0</v>
      </c>
      <c r="L85" s="13">
        <f t="shared" si="15"/>
        <v>0</v>
      </c>
      <c r="M85" s="2">
        <v>192.6</v>
      </c>
      <c r="N85" s="4">
        <f t="shared" si="16"/>
        <v>39.400000000000006</v>
      </c>
      <c r="O85" s="21">
        <f t="shared" si="17"/>
        <v>0.83017241379310347</v>
      </c>
      <c r="P85" s="47">
        <f t="shared" si="18"/>
        <v>0.83017241379310347</v>
      </c>
      <c r="Q85" s="42">
        <f t="shared" si="19"/>
        <v>1</v>
      </c>
    </row>
    <row r="86" spans="1:17" x14ac:dyDescent="0.25">
      <c r="A86" s="12" t="s">
        <v>182</v>
      </c>
      <c r="B86" s="13" t="s">
        <v>96</v>
      </c>
      <c r="C86" s="14">
        <v>0</v>
      </c>
      <c r="D86" s="24">
        <v>3</v>
      </c>
      <c r="E86" s="13">
        <v>3</v>
      </c>
      <c r="F86" s="13">
        <v>3</v>
      </c>
      <c r="G86" s="2">
        <v>0</v>
      </c>
      <c r="H86" s="2">
        <v>0</v>
      </c>
      <c r="I86" s="2">
        <v>3</v>
      </c>
      <c r="J86" s="13">
        <f t="shared" si="13"/>
        <v>0</v>
      </c>
      <c r="K86" s="13">
        <f t="shared" si="14"/>
        <v>0</v>
      </c>
      <c r="L86" s="13">
        <f t="shared" si="15"/>
        <v>0</v>
      </c>
      <c r="M86" s="2">
        <v>0</v>
      </c>
      <c r="N86" s="4">
        <f t="shared" si="16"/>
        <v>3</v>
      </c>
      <c r="O86" s="21">
        <f t="shared" si="17"/>
        <v>0</v>
      </c>
      <c r="P86" s="47">
        <f t="shared" si="18"/>
        <v>0</v>
      </c>
      <c r="Q86" s="42">
        <f t="shared" si="19"/>
        <v>1</v>
      </c>
    </row>
    <row r="87" spans="1:17" x14ac:dyDescent="0.25">
      <c r="A87" s="12" t="s">
        <v>183</v>
      </c>
      <c r="B87" s="13" t="s">
        <v>97</v>
      </c>
      <c r="C87" s="14">
        <v>0</v>
      </c>
      <c r="D87" s="24">
        <v>1435</v>
      </c>
      <c r="E87" s="13">
        <v>1435</v>
      </c>
      <c r="F87" s="13">
        <v>1435</v>
      </c>
      <c r="G87" s="2">
        <v>0</v>
      </c>
      <c r="H87" s="2">
        <v>454.76</v>
      </c>
      <c r="I87" s="2">
        <v>1435</v>
      </c>
      <c r="J87" s="13">
        <f t="shared" si="13"/>
        <v>0</v>
      </c>
      <c r="K87" s="13">
        <f t="shared" si="14"/>
        <v>0</v>
      </c>
      <c r="L87" s="13">
        <f t="shared" si="15"/>
        <v>0</v>
      </c>
      <c r="M87" s="2">
        <v>179.5</v>
      </c>
      <c r="N87" s="4">
        <f t="shared" si="16"/>
        <v>1255.5</v>
      </c>
      <c r="O87" s="21">
        <f t="shared" si="17"/>
        <v>0.31690592334494772</v>
      </c>
      <c r="P87" s="47">
        <f t="shared" si="18"/>
        <v>0.31690592334494772</v>
      </c>
      <c r="Q87" s="42">
        <f t="shared" si="19"/>
        <v>1</v>
      </c>
    </row>
    <row r="88" spans="1:17" s="9" customFormat="1" x14ac:dyDescent="0.25">
      <c r="A88" s="30" t="s">
        <v>4</v>
      </c>
      <c r="B88" s="31"/>
      <c r="C88" s="11">
        <f>SUM(C89:C94)</f>
        <v>19402</v>
      </c>
      <c r="D88" s="23">
        <f t="shared" ref="D88:F88" si="20">SUM(D89:D94)</f>
        <v>-5769</v>
      </c>
      <c r="E88" s="7">
        <f t="shared" si="20"/>
        <v>13633</v>
      </c>
      <c r="F88" s="7">
        <f t="shared" si="20"/>
        <v>13633</v>
      </c>
      <c r="G88" s="1">
        <f>SUM(G89:G94)</f>
        <v>0</v>
      </c>
      <c r="H88" s="1">
        <f>SUM(H89:H94)</f>
        <v>2313.67</v>
      </c>
      <c r="I88" s="1">
        <f>SUM(I89:I94)</f>
        <v>13632.67</v>
      </c>
      <c r="J88" s="7">
        <f t="shared" si="13"/>
        <v>0.32999999999992724</v>
      </c>
      <c r="K88" s="7">
        <f t="shared" si="14"/>
        <v>0.32999999999992724</v>
      </c>
      <c r="L88" s="7">
        <f t="shared" si="15"/>
        <v>0</v>
      </c>
      <c r="M88" s="1">
        <f>SUM(M89:M94)</f>
        <v>0</v>
      </c>
      <c r="N88" s="9">
        <f t="shared" si="16"/>
        <v>13632.67</v>
      </c>
      <c r="O88" s="21">
        <f t="shared" si="17"/>
        <v>0.16971099537886011</v>
      </c>
      <c r="P88" s="46">
        <f t="shared" si="18"/>
        <v>0.16971099537886011</v>
      </c>
      <c r="Q88" s="41">
        <f t="shared" si="19"/>
        <v>0.9999757940291939</v>
      </c>
    </row>
    <row r="89" spans="1:17" x14ac:dyDescent="0.25">
      <c r="A89" s="12" t="s">
        <v>184</v>
      </c>
      <c r="B89" s="13" t="s">
        <v>98</v>
      </c>
      <c r="C89" s="14">
        <v>0</v>
      </c>
      <c r="D89" s="24">
        <v>402</v>
      </c>
      <c r="E89" s="13">
        <v>402</v>
      </c>
      <c r="F89" s="13">
        <v>402</v>
      </c>
      <c r="G89" s="2">
        <v>0</v>
      </c>
      <c r="H89" s="2">
        <v>401.2</v>
      </c>
      <c r="I89" s="2">
        <v>402</v>
      </c>
      <c r="J89" s="13">
        <f t="shared" si="13"/>
        <v>0</v>
      </c>
      <c r="K89" s="13">
        <f t="shared" si="14"/>
        <v>0</v>
      </c>
      <c r="L89" s="13">
        <f t="shared" si="15"/>
        <v>0</v>
      </c>
      <c r="M89" s="2">
        <v>0</v>
      </c>
      <c r="N89" s="4">
        <f t="shared" si="16"/>
        <v>402</v>
      </c>
      <c r="O89" s="21">
        <f t="shared" si="17"/>
        <v>0.99800995024875616</v>
      </c>
      <c r="P89" s="47">
        <f t="shared" si="18"/>
        <v>0.99800995024875616</v>
      </c>
      <c r="Q89" s="42">
        <f t="shared" si="19"/>
        <v>1</v>
      </c>
    </row>
    <row r="90" spans="1:17" x14ac:dyDescent="0.25">
      <c r="A90" s="12" t="s">
        <v>185</v>
      </c>
      <c r="B90" s="13" t="s">
        <v>99</v>
      </c>
      <c r="C90" s="14">
        <v>6402</v>
      </c>
      <c r="D90" s="24">
        <v>-6402</v>
      </c>
      <c r="E90" s="13">
        <v>0</v>
      </c>
      <c r="F90" s="13">
        <v>0</v>
      </c>
      <c r="G90" s="2">
        <v>0</v>
      </c>
      <c r="H90" s="2">
        <v>0</v>
      </c>
      <c r="I90" s="2">
        <v>0</v>
      </c>
      <c r="J90" s="13">
        <f t="shared" si="13"/>
        <v>0</v>
      </c>
      <c r="K90" s="13">
        <f t="shared" si="14"/>
        <v>0</v>
      </c>
      <c r="L90" s="13">
        <f t="shared" si="15"/>
        <v>0</v>
      </c>
      <c r="M90" s="2">
        <v>0</v>
      </c>
      <c r="N90" s="4">
        <f t="shared" si="16"/>
        <v>0</v>
      </c>
      <c r="O90" s="21">
        <v>0</v>
      </c>
      <c r="P90" s="47">
        <v>0</v>
      </c>
      <c r="Q90" s="42">
        <v>0</v>
      </c>
    </row>
    <row r="91" spans="1:17" x14ac:dyDescent="0.25">
      <c r="A91" s="12" t="s">
        <v>186</v>
      </c>
      <c r="B91" s="13" t="s">
        <v>100</v>
      </c>
      <c r="C91" s="14">
        <v>1000</v>
      </c>
      <c r="D91" s="24">
        <v>0</v>
      </c>
      <c r="E91" s="13">
        <v>1000</v>
      </c>
      <c r="F91" s="13">
        <v>1000</v>
      </c>
      <c r="G91" s="2">
        <v>0</v>
      </c>
      <c r="H91" s="2">
        <v>0</v>
      </c>
      <c r="I91" s="2">
        <v>999.97</v>
      </c>
      <c r="J91" s="13">
        <f t="shared" si="13"/>
        <v>2.9999999999972715E-2</v>
      </c>
      <c r="K91" s="13">
        <f t="shared" si="14"/>
        <v>2.9999999999972715E-2</v>
      </c>
      <c r="L91" s="13">
        <f t="shared" si="15"/>
        <v>0</v>
      </c>
      <c r="M91" s="2">
        <v>0</v>
      </c>
      <c r="N91" s="4">
        <f t="shared" si="16"/>
        <v>999.97</v>
      </c>
      <c r="O91" s="21">
        <f t="shared" si="17"/>
        <v>0</v>
      </c>
      <c r="P91" s="47">
        <f t="shared" si="18"/>
        <v>0</v>
      </c>
      <c r="Q91" s="42">
        <f t="shared" si="19"/>
        <v>0.99997000000000003</v>
      </c>
    </row>
    <row r="92" spans="1:17" x14ac:dyDescent="0.25">
      <c r="A92" s="12" t="s">
        <v>187</v>
      </c>
      <c r="B92" s="13" t="s">
        <v>101</v>
      </c>
      <c r="C92" s="14">
        <v>2000</v>
      </c>
      <c r="D92" s="24">
        <v>-647</v>
      </c>
      <c r="E92" s="13">
        <v>1353</v>
      </c>
      <c r="F92" s="13">
        <v>1353</v>
      </c>
      <c r="G92" s="2">
        <v>0</v>
      </c>
      <c r="H92" s="2">
        <v>352.94</v>
      </c>
      <c r="I92" s="2">
        <v>1352.97</v>
      </c>
      <c r="J92" s="13">
        <f t="shared" si="13"/>
        <v>2.9999999999972715E-2</v>
      </c>
      <c r="K92" s="13">
        <f t="shared" si="14"/>
        <v>2.9999999999972715E-2</v>
      </c>
      <c r="L92" s="13">
        <f t="shared" si="15"/>
        <v>0</v>
      </c>
      <c r="M92" s="2">
        <v>0</v>
      </c>
      <c r="N92" s="4">
        <f t="shared" si="16"/>
        <v>1352.97</v>
      </c>
      <c r="O92" s="21">
        <f t="shared" si="17"/>
        <v>0.26085735402808574</v>
      </c>
      <c r="P92" s="47">
        <f t="shared" si="18"/>
        <v>0.26085735402808574</v>
      </c>
      <c r="Q92" s="42">
        <f t="shared" si="19"/>
        <v>0.9999778270509978</v>
      </c>
    </row>
    <row r="93" spans="1:17" x14ac:dyDescent="0.25">
      <c r="A93" s="12" t="s">
        <v>188</v>
      </c>
      <c r="B93" s="13" t="s">
        <v>102</v>
      </c>
      <c r="C93" s="14">
        <v>0</v>
      </c>
      <c r="D93" s="24">
        <v>878</v>
      </c>
      <c r="E93" s="13">
        <v>878</v>
      </c>
      <c r="F93" s="13">
        <v>878</v>
      </c>
      <c r="G93" s="2">
        <v>0</v>
      </c>
      <c r="H93" s="2">
        <v>877.4</v>
      </c>
      <c r="I93" s="2">
        <v>878</v>
      </c>
      <c r="J93" s="13">
        <f t="shared" si="13"/>
        <v>0</v>
      </c>
      <c r="K93" s="13">
        <f t="shared" si="14"/>
        <v>0</v>
      </c>
      <c r="L93" s="13">
        <f t="shared" si="15"/>
        <v>0</v>
      </c>
      <c r="M93" s="2">
        <v>0</v>
      </c>
      <c r="N93" s="4">
        <f t="shared" si="16"/>
        <v>878</v>
      </c>
      <c r="O93" s="21">
        <f t="shared" si="17"/>
        <v>0.99931662870159454</v>
      </c>
      <c r="P93" s="47">
        <f t="shared" si="18"/>
        <v>0.99931662870159454</v>
      </c>
      <c r="Q93" s="42">
        <f t="shared" si="19"/>
        <v>1</v>
      </c>
    </row>
    <row r="94" spans="1:17" x14ac:dyDescent="0.25">
      <c r="A94" s="12" t="s">
        <v>189</v>
      </c>
      <c r="B94" s="13" t="s">
        <v>103</v>
      </c>
      <c r="C94" s="14">
        <v>10000</v>
      </c>
      <c r="D94" s="24">
        <v>0</v>
      </c>
      <c r="E94" s="13">
        <v>10000</v>
      </c>
      <c r="F94" s="13">
        <v>10000</v>
      </c>
      <c r="G94" s="2">
        <v>0</v>
      </c>
      <c r="H94" s="2">
        <v>682.13</v>
      </c>
      <c r="I94" s="2">
        <v>9999.73</v>
      </c>
      <c r="J94" s="13">
        <f t="shared" si="13"/>
        <v>0.27000000000043656</v>
      </c>
      <c r="K94" s="13">
        <f t="shared" si="14"/>
        <v>0.27000000000043656</v>
      </c>
      <c r="L94" s="13">
        <f t="shared" si="15"/>
        <v>0</v>
      </c>
      <c r="M94" s="2">
        <v>0</v>
      </c>
      <c r="N94" s="4">
        <f t="shared" si="16"/>
        <v>9999.73</v>
      </c>
      <c r="O94" s="21">
        <f t="shared" si="17"/>
        <v>6.8212999999999996E-2</v>
      </c>
      <c r="P94" s="47">
        <f t="shared" si="18"/>
        <v>6.8212999999999996E-2</v>
      </c>
      <c r="Q94" s="42">
        <f t="shared" si="19"/>
        <v>0.999973</v>
      </c>
    </row>
    <row r="95" spans="1:17" s="9" customFormat="1" x14ac:dyDescent="0.25">
      <c r="A95" s="30" t="s">
        <v>5</v>
      </c>
      <c r="B95" s="31"/>
      <c r="C95" s="11">
        <f>SUM(C96:C98)</f>
        <v>145500</v>
      </c>
      <c r="D95" s="23">
        <f t="shared" ref="D95:F95" si="21">SUM(D96:D98)</f>
        <v>-145150</v>
      </c>
      <c r="E95" s="7">
        <f t="shared" si="21"/>
        <v>350</v>
      </c>
      <c r="F95" s="7">
        <f t="shared" si="21"/>
        <v>350</v>
      </c>
      <c r="G95" s="1">
        <f>SUM(G96:G98)</f>
        <v>0</v>
      </c>
      <c r="H95" s="1">
        <f>SUM(H96:H98)</f>
        <v>350</v>
      </c>
      <c r="I95" s="1">
        <f>SUM(I96:I98)</f>
        <v>350</v>
      </c>
      <c r="J95" s="7">
        <f t="shared" si="13"/>
        <v>0</v>
      </c>
      <c r="K95" s="7">
        <f t="shared" si="14"/>
        <v>0</v>
      </c>
      <c r="L95" s="7">
        <f t="shared" si="15"/>
        <v>0</v>
      </c>
      <c r="M95" s="1">
        <f>SUM(M96:M98)</f>
        <v>0</v>
      </c>
      <c r="N95" s="9">
        <f t="shared" si="16"/>
        <v>350</v>
      </c>
      <c r="O95" s="21">
        <f t="shared" si="17"/>
        <v>1</v>
      </c>
      <c r="P95" s="46">
        <f t="shared" si="18"/>
        <v>1</v>
      </c>
      <c r="Q95" s="41">
        <f t="shared" si="19"/>
        <v>1</v>
      </c>
    </row>
    <row r="96" spans="1:17" x14ac:dyDescent="0.25">
      <c r="A96" s="12">
        <v>624</v>
      </c>
      <c r="B96" s="13" t="s">
        <v>104</v>
      </c>
      <c r="C96" s="14">
        <v>10000</v>
      </c>
      <c r="D96" s="24">
        <v>-9650</v>
      </c>
      <c r="E96" s="13">
        <v>350</v>
      </c>
      <c r="F96" s="13">
        <v>350</v>
      </c>
      <c r="G96" s="2">
        <v>0</v>
      </c>
      <c r="H96" s="2">
        <v>350</v>
      </c>
      <c r="I96" s="2">
        <v>350</v>
      </c>
      <c r="J96" s="13">
        <f t="shared" si="13"/>
        <v>0</v>
      </c>
      <c r="K96" s="13">
        <f t="shared" si="14"/>
        <v>0</v>
      </c>
      <c r="L96" s="13">
        <f t="shared" si="15"/>
        <v>0</v>
      </c>
      <c r="M96" s="2">
        <v>0</v>
      </c>
      <c r="N96" s="4">
        <f t="shared" si="16"/>
        <v>350</v>
      </c>
      <c r="O96" s="21">
        <f t="shared" si="17"/>
        <v>1</v>
      </c>
      <c r="P96" s="47">
        <f>SUM(H96/E96)</f>
        <v>1</v>
      </c>
      <c r="Q96" s="42">
        <f t="shared" si="19"/>
        <v>1</v>
      </c>
    </row>
    <row r="97" spans="1:17" x14ac:dyDescent="0.25">
      <c r="A97" s="12" t="s">
        <v>190</v>
      </c>
      <c r="B97" s="13" t="s">
        <v>105</v>
      </c>
      <c r="C97" s="14">
        <v>5500</v>
      </c>
      <c r="D97" s="24">
        <v>-5500</v>
      </c>
      <c r="E97" s="13">
        <v>0</v>
      </c>
      <c r="F97" s="13">
        <v>0</v>
      </c>
      <c r="G97" s="2">
        <v>0</v>
      </c>
      <c r="H97" s="2">
        <v>0</v>
      </c>
      <c r="I97" s="2">
        <v>0</v>
      </c>
      <c r="J97" s="13">
        <f t="shared" si="13"/>
        <v>0</v>
      </c>
      <c r="K97" s="13">
        <f t="shared" si="14"/>
        <v>0</v>
      </c>
      <c r="L97" s="13">
        <f t="shared" si="15"/>
        <v>0</v>
      </c>
      <c r="M97" s="2">
        <v>0</v>
      </c>
      <c r="N97" s="4">
        <f t="shared" si="16"/>
        <v>0</v>
      </c>
      <c r="O97" s="21">
        <v>0</v>
      </c>
      <c r="P97" s="47">
        <v>0</v>
      </c>
      <c r="Q97" s="42">
        <v>0</v>
      </c>
    </row>
    <row r="98" spans="1:17" ht="13.5" thickBot="1" x14ac:dyDescent="0.3">
      <c r="A98" s="15" t="s">
        <v>191</v>
      </c>
      <c r="B98" s="16" t="s">
        <v>106</v>
      </c>
      <c r="C98" s="17">
        <v>130000</v>
      </c>
      <c r="D98" s="25">
        <v>-130000</v>
      </c>
      <c r="E98" s="16">
        <v>0</v>
      </c>
      <c r="F98" s="16">
        <v>0</v>
      </c>
      <c r="G98" s="3">
        <v>0</v>
      </c>
      <c r="H98" s="3">
        <v>0</v>
      </c>
      <c r="I98" s="3">
        <v>0</v>
      </c>
      <c r="J98" s="16">
        <f t="shared" si="13"/>
        <v>0</v>
      </c>
      <c r="K98" s="16">
        <f t="shared" si="14"/>
        <v>0</v>
      </c>
      <c r="L98" s="16" t="s">
        <v>192</v>
      </c>
      <c r="M98" s="3">
        <v>0</v>
      </c>
      <c r="N98" s="19">
        <f t="shared" si="16"/>
        <v>0</v>
      </c>
      <c r="O98" s="43">
        <v>0</v>
      </c>
      <c r="P98" s="48">
        <v>0</v>
      </c>
      <c r="Q98" s="44">
        <v>0</v>
      </c>
    </row>
  </sheetData>
  <mergeCells count="9">
    <mergeCell ref="A95:B95"/>
    <mergeCell ref="A88:B88"/>
    <mergeCell ref="A56:B56"/>
    <mergeCell ref="A20:B20"/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126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Vianed Ballesteros</cp:lastModifiedBy>
  <cp:lastPrinted>2020-06-10T15:23:01Z</cp:lastPrinted>
  <dcterms:created xsi:type="dcterms:W3CDTF">2020-05-11T18:12:59Z</dcterms:created>
  <dcterms:modified xsi:type="dcterms:W3CDTF">2020-06-10T16:36:31Z</dcterms:modified>
</cp:coreProperties>
</file>